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8B142021-A071-4CD5-B542-3755F9E74A06}" xr6:coauthVersionLast="47" xr6:coauthVersionMax="47" xr10:uidLastSave="{00000000-0000-0000-0000-000000000000}"/>
  <bookViews>
    <workbookView xWindow="-120" yWindow="-120" windowWidth="20730" windowHeight="11040" xr2:uid="{849CE34C-F8DA-4D4D-B35A-35F41829AB0B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Port_C1!$C$6:$H$116</definedName>
    <definedName name="IN" localSheetId="0">#REF!</definedName>
    <definedName name="IN">#REF!</definedName>
    <definedName name="_xlnm.Print_Area" localSheetId="0">Port_C1!$B$2:$H$155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6" i="1" l="1"/>
  <c r="H165" i="1"/>
  <c r="H164" i="1"/>
  <c r="H163" i="1"/>
  <c r="H162" i="1"/>
  <c r="F147" i="1" s="1"/>
  <c r="G147" i="1" s="1"/>
  <c r="H161" i="1"/>
  <c r="H160" i="1"/>
  <c r="H159" i="1"/>
  <c r="G159" i="1" s="1"/>
  <c r="H158" i="1"/>
  <c r="H157" i="1"/>
  <c r="H167" i="1" s="1"/>
  <c r="F154" i="1"/>
  <c r="F153" i="1"/>
  <c r="F152" i="1"/>
  <c r="F151" i="1"/>
  <c r="F150" i="1"/>
  <c r="F149" i="1"/>
  <c r="G149" i="1" s="1"/>
  <c r="F148" i="1"/>
  <c r="F146" i="1"/>
  <c r="F144" i="1"/>
  <c r="F143" i="1"/>
  <c r="F127" i="1"/>
  <c r="F129" i="1" s="1"/>
  <c r="F117" i="1"/>
  <c r="L13" i="1"/>
  <c r="L12" i="1"/>
  <c r="L11" i="1"/>
  <c r="L10" i="1"/>
  <c r="L9" i="1"/>
  <c r="L8" i="1"/>
  <c r="L7" i="1"/>
  <c r="L14" i="1" s="1"/>
  <c r="G105" i="1" l="1"/>
  <c r="G97" i="1"/>
  <c r="G89" i="1"/>
  <c r="G81" i="1"/>
  <c r="G73" i="1"/>
  <c r="G65" i="1"/>
  <c r="G57" i="1"/>
  <c r="G49" i="1"/>
  <c r="G41" i="1"/>
  <c r="G33" i="1"/>
  <c r="G25" i="1"/>
  <c r="G17" i="1"/>
  <c r="G12" i="1"/>
  <c r="G8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27" i="1"/>
  <c r="G110" i="1"/>
  <c r="G102" i="1"/>
  <c r="G94" i="1"/>
  <c r="G86" i="1"/>
  <c r="G78" i="1"/>
  <c r="G70" i="1"/>
  <c r="G62" i="1"/>
  <c r="G54" i="1"/>
  <c r="G46" i="1"/>
  <c r="G38" i="1"/>
  <c r="G30" i="1"/>
  <c r="G22" i="1"/>
  <c r="G108" i="1"/>
  <c r="G100" i="1"/>
  <c r="G92" i="1"/>
  <c r="G76" i="1"/>
  <c r="G68" i="1"/>
  <c r="G52" i="1"/>
  <c r="G36" i="1"/>
  <c r="G20" i="1"/>
  <c r="G125" i="1"/>
  <c r="G161" i="1"/>
  <c r="G13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0" i="1"/>
  <c r="G84" i="1"/>
  <c r="G60" i="1"/>
  <c r="G44" i="1"/>
  <c r="G28" i="1"/>
  <c r="G165" i="1"/>
  <c r="G157" i="1"/>
  <c r="G121" i="1"/>
  <c r="G107" i="1"/>
  <c r="G99" i="1"/>
  <c r="G91" i="1"/>
  <c r="G83" i="1"/>
  <c r="G75" i="1"/>
  <c r="G67" i="1"/>
  <c r="G59" i="1"/>
  <c r="G51" i="1"/>
  <c r="G43" i="1"/>
  <c r="G35" i="1"/>
  <c r="G27" i="1"/>
  <c r="G19" i="1"/>
  <c r="G9" i="1"/>
  <c r="G98" i="1"/>
  <c r="G82" i="1"/>
  <c r="G66" i="1"/>
  <c r="G50" i="1"/>
  <c r="G42" i="1"/>
  <c r="G26" i="1"/>
  <c r="G117" i="1"/>
  <c r="G106" i="1"/>
  <c r="G90" i="1"/>
  <c r="G74" i="1"/>
  <c r="G58" i="1"/>
  <c r="G34" i="1"/>
  <c r="G18" i="1"/>
  <c r="G150" i="1"/>
  <c r="G160" i="1"/>
  <c r="G151" i="1"/>
  <c r="G152" i="1"/>
  <c r="G144" i="1"/>
  <c r="H168" i="1"/>
  <c r="H155" i="1"/>
  <c r="G143" i="1"/>
  <c r="G153" i="1"/>
  <c r="G163" i="1"/>
  <c r="G154" i="1"/>
  <c r="G164" i="1"/>
  <c r="G146" i="1"/>
  <c r="G148" i="1"/>
  <c r="G158" i="1"/>
  <c r="G166" i="1"/>
  <c r="G162" i="1"/>
  <c r="F145" i="1"/>
  <c r="G145" i="1" s="1"/>
  <c r="F155" i="1" l="1"/>
  <c r="G167" i="1"/>
  <c r="G155" i="1"/>
</calcChain>
</file>

<file path=xl/sharedStrings.xml><?xml version="1.0" encoding="utf-8"?>
<sst xmlns="http://schemas.openxmlformats.org/spreadsheetml/2006/main" count="534" uniqueCount="286">
  <si>
    <t>NAME OF PENSION FUND</t>
  </si>
  <si>
    <t>ADITYA BIRLA SUN LIFE PENSION FUND MANAGEMENT LIMITED</t>
  </si>
  <si>
    <t>SCHEME NAME</t>
  </si>
  <si>
    <t>Scheme C TIER I</t>
  </si>
  <si>
    <t>MONTH</t>
  </si>
  <si>
    <t>29-08-2025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</si>
  <si>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</si>
  <si>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</si>
  <si>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</si>
  <si>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</si>
  <si>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</si>
  <si>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</si>
  <si>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</si>
  <si>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</si>
  <si>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</si>
  <si>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</si>
  <si>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</si>
  <si>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INE031A08699</t>
  </si>
  <si>
    <t>8.41% HUDCO GOI 15 Mar 2029 (GOI Service)</t>
  </si>
  <si>
    <t>[ICRA]AAA</t>
  </si>
  <si>
    <t>CRISIL AA+</t>
  </si>
  <si>
    <t>INE031A08707</t>
  </si>
  <si>
    <t>8.37% HUDCO GOI 23 Mar 2029 (GOI Service)</t>
  </si>
  <si>
    <t>INE031A08913</t>
  </si>
  <si>
    <t>7.15 HUDCO 25.09.2034</t>
  </si>
  <si>
    <t>BWR AAA</t>
  </si>
  <si>
    <t>INE031A08970</t>
  </si>
  <si>
    <t>6.90 HUDCO 06.05.2030</t>
  </si>
  <si>
    <t>[ICRA]AA+</t>
  </si>
  <si>
    <t>INE040A08393</t>
  </si>
  <si>
    <t>8.44% HDFC Bank 28-Dec-2028</t>
  </si>
  <si>
    <t>Monetary intermediation of commercial banks, saving banks. postal savings</t>
  </si>
  <si>
    <t>IND AAA</t>
  </si>
  <si>
    <t>INE040A08666</t>
  </si>
  <si>
    <t>7.80 HDFC Bank 03-05-2033 (US-002)</t>
  </si>
  <si>
    <t>IND AA+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</si>
  <si>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</si>
  <si>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</si>
  <si>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</si>
  <si>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</si>
  <si>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</si>
  <si>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</si>
  <si>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</si>
  <si>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</si>
  <si>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</si>
  <si>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</si>
  <si>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</si>
  <si>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</si>
  <si>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</si>
  <si>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</si>
  <si>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</si>
  <si>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</si>
  <si>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</si>
  <si>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</si>
  <si>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</si>
  <si>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</si>
  <si>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</si>
  <si>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</si>
  <si>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</si>
  <si>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</si>
  <si>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</si>
  <si>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</si>
  <si>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INE053F08494</t>
  </si>
  <si>
    <t>6.78 IRFC 30.04.2030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</si>
  <si>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</si>
  <si>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</si>
  <si>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</si>
  <si>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</si>
  <si>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</si>
  <si>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</si>
  <si>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</si>
  <si>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</si>
  <si>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</si>
  <si>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</si>
  <si>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</si>
  <si>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</si>
  <si>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</si>
  <si>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</si>
  <si>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</si>
  <si>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</si>
  <si>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</si>
  <si>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</si>
  <si>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INE0KUG08043</t>
  </si>
  <si>
    <t>7.36 Nabfid 12.08.2044</t>
  </si>
  <si>
    <t>INE0KUG08076</t>
  </si>
  <si>
    <t>7.03 Nabfid 08.04.2030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</si>
  <si>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</si>
  <si>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</si>
  <si>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</si>
  <si>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</si>
  <si>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</si>
  <si>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</si>
  <si>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</si>
  <si>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</si>
  <si>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</si>
  <si>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</si>
  <si>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</si>
  <si>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</si>
  <si>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</si>
  <si>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</si>
  <si>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</si>
  <si>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</si>
  <si>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</si>
  <si>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</si>
  <si>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</si>
  <si>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</si>
  <si>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</si>
  <si>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</si>
  <si>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</si>
  <si>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</si>
  <si>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</si>
  <si>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</si>
  <si>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</si>
  <si>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</si>
  <si>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</si>
  <si>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</si>
  <si>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</si>
  <si>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</si>
  <si>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</si>
  <si>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</si>
  <si>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</si>
  <si>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</si>
  <si>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</si>
  <si>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</si>
  <si>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INE202E07062</t>
  </si>
  <si>
    <t>9.02% IREDA 24 Sep 2025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</si>
  <si>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</si>
  <si>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</si>
  <si>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</si>
  <si>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</si>
  <si>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</si>
  <si>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</si>
  <si>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</si>
  <si>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</si>
  <si>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</si>
  <si>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</si>
  <si>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INDIGRID INFRASTRUCTURE TRUST 30.04.2029</t>
  </si>
  <si>
    <t>Transmission of electric energy</t>
  </si>
  <si>
    <t>INE225R08048</t>
  </si>
  <si>
    <t>8.15 HDFC Ergo 26.09.2033 Call 26.09.2028</t>
  </si>
  <si>
    <t>Non-life insurance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</si>
  <si>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</si>
  <si>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</si>
  <si>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</si>
  <si>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</si>
  <si>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</si>
  <si>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</si>
  <si>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</si>
  <si>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</si>
  <si>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</si>
  <si>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</si>
  <si>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</si>
  <si>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</si>
  <si>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</si>
  <si>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</si>
  <si>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</si>
  <si>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</si>
  <si>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</si>
  <si>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</si>
  <si>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</si>
  <si>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</si>
  <si>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</si>
  <si>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</si>
  <si>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</si>
  <si>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</si>
  <si>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</si>
  <si>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</si>
  <si>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</si>
  <si>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</si>
  <si>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</si>
  <si>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</si>
  <si>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</si>
  <si>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</si>
  <si>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</si>
  <si>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</si>
  <si>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INE377Y07573</t>
  </si>
  <si>
    <t>7.08% Bajaj Housing Finance 12-Jun-2030</t>
  </si>
  <si>
    <t>INE514E08FC4</t>
  </si>
  <si>
    <t>08.12% EXIM 25-April-2031</t>
  </si>
  <si>
    <t>INE514E08FH3</t>
  </si>
  <si>
    <t>7.02 EXIM 25.11.2031</t>
  </si>
  <si>
    <t>INE514E08FQ4</t>
  </si>
  <si>
    <t>7.88% EXIM 11-Jan-2033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</si>
  <si>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</si>
  <si>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</si>
  <si>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</si>
  <si>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</si>
  <si>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</si>
  <si>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</si>
  <si>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INE557F08GA2</t>
  </si>
  <si>
    <t>7.14 NHB 17.11.2034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</si>
  <si>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</si>
  <si>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</si>
  <si>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</si>
  <si>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</si>
  <si>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</si>
  <si>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</si>
  <si>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</si>
  <si>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</si>
  <si>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</si>
  <si>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</si>
  <si>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</si>
  <si>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</si>
  <si>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</si>
  <si>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</si>
  <si>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</si>
  <si>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</si>
  <si>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</si>
  <si>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</si>
  <si>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</si>
  <si>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</si>
  <si>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</si>
  <si>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</si>
  <si>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</si>
  <si>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</si>
  <si>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</si>
  <si>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</si>
  <si>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</si>
  <si>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</si>
  <si>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</si>
  <si>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</si>
  <si>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</si>
  <si>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</si>
  <si>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</si>
  <si>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</si>
  <si>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</si>
  <si>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</si>
  <si>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</si>
  <si>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INE848E08201</t>
  </si>
  <si>
    <t>NHPC 07.59 20 Feb-2032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</si>
  <si>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</si>
  <si>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</si>
  <si>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</si>
  <si>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</si>
  <si>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</si>
  <si>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</si>
  <si>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</si>
  <si>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</si>
  <si>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</si>
  <si>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</si>
  <si>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</si>
  <si>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</si>
  <si>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</si>
  <si>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</si>
  <si>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</si>
  <si>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</si>
  <si>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 xml:space="preserve">Subtotal A </t>
  </si>
  <si>
    <t>Money Market Instruments:-</t>
  </si>
  <si>
    <t xml:space="preserve">  - Treasury Bills</t>
  </si>
  <si>
    <t>Nil</t>
  </si>
  <si>
    <t>CRISIL AA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</si>
  <si>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</si>
  <si>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</si>
  <si>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</si>
  <si>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</si>
  <si>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</si>
  <si>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</si>
  <si>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</si>
  <si>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>BWR AAA(CE)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</si>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</sst>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8" fillId="0" borderId="0" xfId="3" quotePrefix="1" applyFont="1" applyFill="1" applyBorder="1"/>
    <xf numFmtId="0" fontId="8" fillId="0" borderId="0" xfId="2" applyFont="1"/>
    <xf numFmtId="0" fontId="8" fillId="0" borderId="0" xfId="0" applyFont="1" applyAlignment="1">
      <alignment vertical="top"/>
    </xf>
    <xf numFmtId="0" fontId="8" fillId="0" borderId="7" xfId="0" applyFont="1" applyBorder="1"/>
    <xf numFmtId="0" fontId="5" fillId="0" borderId="6" xfId="2" applyFont="1" applyBorder="1"/>
    <xf numFmtId="0" fontId="5" fillId="0" borderId="5" xfId="2" applyFont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164" fontId="7" fillId="0" borderId="0" xfId="3" quotePrefix="1" applyFont="1" applyFill="1" applyBorder="1"/>
    <xf numFmtId="0" fontId="3" fillId="2" borderId="5" xfId="2" applyFont="1" applyFill="1" applyBorder="1"/>
    <xf numFmtId="166" fontId="3" fillId="2" borderId="5" xfId="1" applyNumberFormat="1" applyFont="1" applyFill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6" fontId="4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4" applyNumberFormat="1" applyFont="1" applyFill="1" applyBorder="1"/>
    <xf numFmtId="0" fontId="2" fillId="0" borderId="0" xfId="2" applyAlignment="1">
      <alignment vertical="top"/>
    </xf>
    <xf numFmtId="9" fontId="3" fillId="2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164" fontId="2" fillId="0" borderId="5" xfId="2" applyNumberFormat="1" applyBorder="1"/>
    <xf numFmtId="10" fontId="1" fillId="0" borderId="5" xfId="1" applyNumberFormat="1" applyFont="1" applyBorder="1"/>
    <xf numFmtId="4" fontId="5" fillId="0" borderId="0" xfId="2" applyNumberFormat="1" applyFont="1"/>
    <xf numFmtId="10" fontId="5" fillId="0" borderId="0" xfId="1" applyNumberFormat="1" applyFont="1" applyFill="1" applyBorder="1"/>
    <xf numFmtId="164" fontId="8" fillId="0" borderId="0" xfId="3" applyFont="1" applyFill="1" applyBorder="1"/>
    <xf numFmtId="10" fontId="3" fillId="0" borderId="0" xfId="1" applyNumberFormat="1" applyFont="1" applyFill="1" applyBorder="1"/>
    <xf numFmtId="2" fontId="3" fillId="0" borderId="0" xfId="2" applyNumberFormat="1" applyFont="1"/>
    <xf numFmtId="9" fontId="5" fillId="0" borderId="0" xfId="1" applyFont="1" applyFill="1" applyBorder="1"/>
    <xf numFmtId="0" fontId="3" fillId="0" borderId="0" xfId="2" applyFont="1"/>
  </cellXfs>
  <cellStyles count="5">
    <cellStyle name="Comma 2 8" xfId="3" xr:uid="{A7296564-6EAB-44BA-85CA-04A2EA45AABF}"/>
    <cellStyle name="Normal" xfId="0" builtinId="0"/>
    <cellStyle name="Normal 2 8" xfId="2" xr:uid="{3FFC4B9D-53FF-40D8-89FE-584F350880B4}"/>
    <cellStyle name="Percent" xfId="1" builtinId="5"/>
    <cellStyle name="Percent 2 7" xfId="4" xr:uid="{AAF593A9-6EE8-414F-A6F2-CB0E4DE57170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Relationship Id="rId1" Type="http://schemas.openxmlformats.org/officeDocument/2006/relationships/externalLinkPath" Target="file:///Y:\PFRDA%20&amp;%20NPS%20Trust%20Communication%20April%202019%20Onwards\NPS%20Trust\2025-26\Monthly\5.%20August%202025\11.%20Website%20upload%20Portfolio%20report\Portfolio_ABSLPM_Augus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C676B-BD6D-4FAF-8119-1B8A9D81F48E}" name="Table1345676857" displayName="Table1345676857" ref="B6:H116" totalsRowShown="0" headerRowDxfId="11" dataDxfId="10" headerRowBorderDxfId="8" tableBorderDxfId="9" totalsRowBorderDxfId="7">
  <autoFilter ref="B6:H116" xr:uid="{28CAD0D0-FAC1-4AC3-8FA1-754B8F09A8FE}"/>
  <sortState xmlns:xlrd2="http://schemas.microsoft.com/office/spreadsheetml/2017/richdata2" ref="B7:H84">
    <sortCondition descending="1" ref="F6:F84"/>
  </sortState>
  <tableColumns count="7">
    <tableColumn id="1" xr3:uid="{96998740-8941-4512-826B-A430F0E96B41}" name="ISIN No." dataDxfId="6"/>
    <tableColumn id="2" xr3:uid="{A284B9B5-8383-42F9-8F07-42E716AC55A6}" name="Name of the Instrument" dataDxfId="5"/>
    <tableColumn id="3" xr3:uid="{F3341F2D-4EC1-4A30-ACA5-3D18FD902FB1}" name="Industry " dataDxfId="4"/>
    <tableColumn id="4" xr3:uid="{3F3003F6-EEC3-4925-A42D-FBCE47D16081}" name="Quantity" dataDxfId="3"/>
    <tableColumn id="5" xr3:uid="{31EEB2AA-E0D0-44E9-B3BC-4574436C1715}" name="Market Value" dataDxfId="2"/>
    <tableColumn id="6" xr3:uid="{78BFEE7C-1D84-4B51-BEFA-D369674AD884}" name="% of Portfolio" dataDxfId="1" dataCellStyle="Percent">
      <calculatedColumnFormula>+F7/$F$129</calculatedColumnFormula>
    </tableColumn>
    <tableColumn id="7" xr3:uid="{058CFDBE-18D0-40B4-A2EB-AF7A78BAF7B8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9B03-29D4-4CE0-8D54-6FF022AF703B}">
  <sheetPr>
    <tabColor rgb="FF7030A0"/>
  </sheetPr>
  <dimension ref="A1:M178"/>
  <sheetViews>
    <sheetView showGridLines="0" tabSelected="1" topLeftCell="B1" zoomScale="90" zoomScaleNormal="90" zoomScaleSheetLayoutView="89" workbookViewId="0">
      <selection activeCell="D3" sqref="D3"/>
    </sheetView>
  </sheetViews>
  <sheetFormatPr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60" customWidth="1"/>
    <col min="6" max="6" width="29.5703125" style="1" customWidth="1"/>
    <col min="7" max="7" width="20.5703125" style="63" customWidth="1"/>
    <col min="8" max="8" width="23.28515625" style="1" bestFit="1" customWidth="1"/>
    <col min="9" max="9" width="12" style="1" bestFit="1" customWidth="1"/>
    <col min="10" max="10" width="12.85546875" style="1" bestFit="1" customWidth="1"/>
    <col min="11" max="11" width="13.7109375" style="1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13" s="2" customFormat="1" x14ac:dyDescent="0.25">
      <c r="A1" s="1"/>
      <c r="E1" s="3"/>
      <c r="G1" s="4"/>
      <c r="J1" s="1"/>
      <c r="K1" s="1"/>
      <c r="L1" s="1"/>
      <c r="M1" s="1"/>
    </row>
    <row r="2" spans="1:13" s="2" customFormat="1" x14ac:dyDescent="0.25">
      <c r="A2" s="1"/>
      <c r="B2" s="5" t="s">
        <v>0</v>
      </c>
      <c r="D2" s="6" t="s">
        <v>1</v>
      </c>
      <c r="E2" s="3"/>
      <c r="G2" s="4"/>
      <c r="J2" s="1"/>
      <c r="K2" s="1"/>
      <c r="L2" s="1"/>
      <c r="M2" s="1"/>
    </row>
    <row r="3" spans="1:13" s="2" customFormat="1" x14ac:dyDescent="0.25">
      <c r="A3" s="7"/>
      <c r="B3" s="5" t="s">
        <v>2</v>
      </c>
      <c r="D3" s="5" t="s">
        <v>3</v>
      </c>
      <c r="E3" s="3"/>
      <c r="G3" s="8"/>
      <c r="J3" s="1"/>
      <c r="K3" s="1"/>
      <c r="L3" s="1"/>
      <c r="M3" s="1"/>
    </row>
    <row r="4" spans="1:13" s="2" customFormat="1" x14ac:dyDescent="0.25">
      <c r="A4" s="1"/>
      <c r="B4" s="5" t="s">
        <v>4</v>
      </c>
      <c r="D4" s="5" t="s">
        <v>5</v>
      </c>
      <c r="E4" s="3"/>
      <c r="G4" s="8"/>
      <c r="J4" s="1"/>
      <c r="K4" s="1"/>
      <c r="L4" s="1"/>
      <c r="M4" s="1"/>
    </row>
    <row r="5" spans="1:13" s="2" customFormat="1" x14ac:dyDescent="0.25">
      <c r="A5" s="1"/>
      <c r="E5" s="3"/>
      <c r="G5" s="8"/>
      <c r="J5" s="1"/>
      <c r="K5" s="1"/>
      <c r="L5" s="1"/>
      <c r="M5" s="1"/>
    </row>
    <row r="6" spans="1:13" s="2" customFormat="1" x14ac:dyDescent="0.25">
      <c r="A6" s="1"/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  <c r="J6" s="1"/>
      <c r="K6" s="1"/>
      <c r="L6" s="1"/>
      <c r="M6" s="1"/>
    </row>
    <row r="7" spans="1:13" s="2" customFormat="1" x14ac:dyDescent="0.25">
      <c r="A7" s="14"/>
      <c r="B7" s="15" t="s">
        <v>13</v>
      </c>
      <c r="C7" s="16" t="s">
        <v>14</v>
      </c>
      <c r="D7" s="16" t="s">
        <v>15</v>
      </c>
      <c r="E7" s="17">
        <v>480</v>
      </c>
      <c r="F7" s="17">
        <v>49484640</v>
      </c>
      <c r="G7" s="18">
        <f t="shared" ref="G7:G70" si="0">+F7/$F$129</f>
        <v>4.0468489711474737E-3</v>
      </c>
      <c r="H7" s="19" t="s">
        <v>16</v>
      </c>
      <c r="J7" s="1"/>
      <c r="K7" s="20" t="s">
        <v>16</v>
      </c>
      <c r="L7" s="21">
        <f t="shared" ref="L7:L13" si="1">SUMIF($H$7:$H$116,K7,$F$7:$F$116)</f>
        <v>8196435569.5</v>
      </c>
      <c r="M7" s="1"/>
    </row>
    <row r="8" spans="1:13" s="2" customFormat="1" x14ac:dyDescent="0.25">
      <c r="A8" s="14"/>
      <c r="B8" s="15" t="s">
        <v>17</v>
      </c>
      <c r="C8" s="16" t="s">
        <v>18</v>
      </c>
      <c r="D8" s="16" t="s">
        <v>15</v>
      </c>
      <c r="E8" s="17">
        <v>65</v>
      </c>
      <c r="F8" s="17">
        <v>68096145</v>
      </c>
      <c r="G8" s="18">
        <f t="shared" si="0"/>
        <v>5.5688960116181347E-3</v>
      </c>
      <c r="H8" s="19" t="s">
        <v>19</v>
      </c>
      <c r="J8" s="1"/>
      <c r="K8" s="20" t="s">
        <v>20</v>
      </c>
      <c r="L8" s="21">
        <f t="shared" si="1"/>
        <v>52176540</v>
      </c>
      <c r="M8" s="1"/>
    </row>
    <row r="9" spans="1:13" s="2" customFormat="1" x14ac:dyDescent="0.25">
      <c r="A9" s="14"/>
      <c r="B9" s="15" t="s">
        <v>21</v>
      </c>
      <c r="C9" s="16" t="s">
        <v>22</v>
      </c>
      <c r="D9" s="16" t="s">
        <v>15</v>
      </c>
      <c r="E9" s="17">
        <v>446</v>
      </c>
      <c r="F9" s="17">
        <v>466794304</v>
      </c>
      <c r="G9" s="18">
        <f t="shared" si="0"/>
        <v>3.817439207155799E-2</v>
      </c>
      <c r="H9" s="19" t="s">
        <v>19</v>
      </c>
      <c r="J9" s="1"/>
      <c r="K9" s="20" t="s">
        <v>19</v>
      </c>
      <c r="L9" s="21">
        <f t="shared" si="1"/>
        <v>1558415915.2</v>
      </c>
      <c r="M9" s="1"/>
    </row>
    <row r="10" spans="1:13" s="2" customFormat="1" x14ac:dyDescent="0.25">
      <c r="A10" s="14"/>
      <c r="B10" s="15" t="s">
        <v>23</v>
      </c>
      <c r="C10" s="16" t="s">
        <v>24</v>
      </c>
      <c r="D10" s="16" t="s">
        <v>15</v>
      </c>
      <c r="E10" s="17">
        <v>2500</v>
      </c>
      <c r="F10" s="17">
        <v>248984250</v>
      </c>
      <c r="G10" s="18">
        <f t="shared" si="0"/>
        <v>2.036190737053812E-2</v>
      </c>
      <c r="H10" s="19" t="s">
        <v>19</v>
      </c>
      <c r="J10" s="1"/>
      <c r="K10" s="20" t="s">
        <v>25</v>
      </c>
      <c r="L10" s="21">
        <f t="shared" si="1"/>
        <v>0</v>
      </c>
      <c r="M10" s="1"/>
    </row>
    <row r="11" spans="1:13" s="2" customFormat="1" x14ac:dyDescent="0.25">
      <c r="A11" s="14"/>
      <c r="B11" s="15" t="s">
        <v>26</v>
      </c>
      <c r="C11" s="16" t="s">
        <v>27</v>
      </c>
      <c r="D11" s="16" t="s">
        <v>15</v>
      </c>
      <c r="E11" s="17">
        <v>1500</v>
      </c>
      <c r="F11" s="17">
        <v>149589900</v>
      </c>
      <c r="G11" s="18">
        <f t="shared" si="0"/>
        <v>1.2233447245631241E-2</v>
      </c>
      <c r="H11" s="19" t="s">
        <v>19</v>
      </c>
      <c r="J11" s="1"/>
      <c r="K11" s="22" t="s">
        <v>28</v>
      </c>
      <c r="L11" s="21">
        <f t="shared" si="1"/>
        <v>126653995</v>
      </c>
      <c r="M11" s="1"/>
    </row>
    <row r="12" spans="1:13" s="2" customFormat="1" x14ac:dyDescent="0.25">
      <c r="A12" s="14"/>
      <c r="B12" s="15" t="s">
        <v>29</v>
      </c>
      <c r="C12" s="16" t="s">
        <v>30</v>
      </c>
      <c r="D12" s="16" t="s">
        <v>31</v>
      </c>
      <c r="E12" s="17">
        <v>22</v>
      </c>
      <c r="F12" s="17">
        <v>22874236</v>
      </c>
      <c r="G12" s="18">
        <f t="shared" si="0"/>
        <v>1.8706527605815565E-3</v>
      </c>
      <c r="H12" s="19" t="s">
        <v>16</v>
      </c>
      <c r="J12" s="1"/>
      <c r="K12" s="22" t="s">
        <v>32</v>
      </c>
      <c r="L12" s="21">
        <f t="shared" si="1"/>
        <v>615479250</v>
      </c>
      <c r="M12" s="1"/>
    </row>
    <row r="13" spans="1:13" s="2" customFormat="1" x14ac:dyDescent="0.25">
      <c r="A13" s="14"/>
      <c r="B13" s="15" t="s">
        <v>33</v>
      </c>
      <c r="C13" s="16" t="s">
        <v>34</v>
      </c>
      <c r="D13" s="16" t="s">
        <v>31</v>
      </c>
      <c r="E13" s="17">
        <v>500</v>
      </c>
      <c r="F13" s="17">
        <v>51517150</v>
      </c>
      <c r="G13" s="18">
        <f t="shared" si="0"/>
        <v>4.2130674381777884E-3</v>
      </c>
      <c r="H13" s="19" t="s">
        <v>16</v>
      </c>
      <c r="J13" s="1"/>
      <c r="K13" s="1" t="s">
        <v>35</v>
      </c>
      <c r="L13" s="21">
        <f t="shared" si="1"/>
        <v>152098950</v>
      </c>
      <c r="M13" s="1"/>
    </row>
    <row r="14" spans="1:13" s="2" customFormat="1" x14ac:dyDescent="0.25">
      <c r="A14" s="14"/>
      <c r="B14" s="15" t="s">
        <v>36</v>
      </c>
      <c r="C14" s="16" t="s">
        <v>37</v>
      </c>
      <c r="D14" s="16" t="s">
        <v>31</v>
      </c>
      <c r="E14" s="17">
        <v>100</v>
      </c>
      <c r="F14" s="17">
        <v>99376300</v>
      </c>
      <c r="G14" s="18">
        <f t="shared" si="0"/>
        <v>8.126983997689843E-3</v>
      </c>
      <c r="H14" s="19" t="s">
        <v>16</v>
      </c>
      <c r="J14" s="1"/>
      <c r="K14" s="22"/>
      <c r="L14" s="1">
        <f>SUM(L7:L13)</f>
        <v>10701260219.700001</v>
      </c>
      <c r="M14" s="1"/>
    </row>
    <row r="15" spans="1:13" s="2" customFormat="1" x14ac:dyDescent="0.25">
      <c r="A15" s="14"/>
      <c r="B15" s="15" t="s">
        <v>38</v>
      </c>
      <c r="C15" s="16" t="s">
        <v>39</v>
      </c>
      <c r="D15" s="16" t="s">
        <v>31</v>
      </c>
      <c r="E15" s="17">
        <v>1980</v>
      </c>
      <c r="F15" s="17">
        <v>205753284</v>
      </c>
      <c r="G15" s="18">
        <f t="shared" si="0"/>
        <v>1.682648324137781E-2</v>
      </c>
      <c r="H15" s="19" t="s">
        <v>16</v>
      </c>
      <c r="J15" s="1"/>
      <c r="K15" s="22"/>
      <c r="L15" s="1"/>
      <c r="M15" s="1"/>
    </row>
    <row r="16" spans="1:13" s="2" customFormat="1" x14ac:dyDescent="0.25">
      <c r="A16" s="14"/>
      <c r="B16" s="15" t="s">
        <v>40</v>
      </c>
      <c r="C16" s="16" t="s">
        <v>41</v>
      </c>
      <c r="D16" s="16" t="s">
        <v>31</v>
      </c>
      <c r="E16" s="17">
        <v>450</v>
      </c>
      <c r="F16" s="17">
        <v>46244475</v>
      </c>
      <c r="G16" s="18">
        <f t="shared" si="0"/>
        <v>3.7818685975083395E-3</v>
      </c>
      <c r="H16" s="19" t="s">
        <v>16</v>
      </c>
      <c r="J16" s="1"/>
      <c r="K16" s="22"/>
      <c r="L16" s="1"/>
      <c r="M16" s="1"/>
    </row>
    <row r="17" spans="1:13" s="2" customFormat="1" x14ac:dyDescent="0.25">
      <c r="A17" s="14"/>
      <c r="B17" s="15" t="s">
        <v>42</v>
      </c>
      <c r="C17" s="16" t="s">
        <v>43</v>
      </c>
      <c r="D17" s="16" t="s">
        <v>15</v>
      </c>
      <c r="E17" s="17">
        <v>50</v>
      </c>
      <c r="F17" s="17">
        <v>52440600</v>
      </c>
      <c r="G17" s="18">
        <f t="shared" si="0"/>
        <v>4.2885870879601478E-3</v>
      </c>
      <c r="H17" s="19" t="s">
        <v>16</v>
      </c>
      <c r="J17" s="1"/>
      <c r="K17" s="22"/>
      <c r="L17" s="1"/>
      <c r="M17" s="1"/>
    </row>
    <row r="18" spans="1:13" s="2" customFormat="1" x14ac:dyDescent="0.25">
      <c r="A18" s="14"/>
      <c r="B18" s="15" t="s">
        <v>44</v>
      </c>
      <c r="C18" s="16" t="s">
        <v>45</v>
      </c>
      <c r="D18" s="16" t="s">
        <v>15</v>
      </c>
      <c r="E18" s="17">
        <v>6</v>
      </c>
      <c r="F18" s="17">
        <v>6148446</v>
      </c>
      <c r="G18" s="18">
        <f t="shared" si="0"/>
        <v>5.0281930654150057E-4</v>
      </c>
      <c r="H18" s="19" t="s">
        <v>16</v>
      </c>
      <c r="J18" s="1"/>
      <c r="K18" s="22"/>
      <c r="L18" s="1"/>
      <c r="M18" s="1"/>
    </row>
    <row r="19" spans="1:13" s="2" customFormat="1" x14ac:dyDescent="0.25">
      <c r="A19" s="14"/>
      <c r="B19" s="15" t="s">
        <v>46</v>
      </c>
      <c r="C19" s="16" t="s">
        <v>47</v>
      </c>
      <c r="D19" s="16" t="s">
        <v>15</v>
      </c>
      <c r="E19" s="17">
        <v>95</v>
      </c>
      <c r="F19" s="17">
        <v>97002505</v>
      </c>
      <c r="G19" s="18">
        <f t="shared" si="0"/>
        <v>7.932855277071384E-3</v>
      </c>
      <c r="H19" s="19" t="s">
        <v>16</v>
      </c>
      <c r="J19" s="1"/>
      <c r="K19" s="22"/>
      <c r="L19" s="1"/>
      <c r="M19" s="1"/>
    </row>
    <row r="20" spans="1:13" s="2" customFormat="1" x14ac:dyDescent="0.25">
      <c r="A20" s="14"/>
      <c r="B20" s="15" t="s">
        <v>48</v>
      </c>
      <c r="C20" s="16" t="s">
        <v>49</v>
      </c>
      <c r="D20" s="16" t="s">
        <v>15</v>
      </c>
      <c r="E20" s="17">
        <v>78</v>
      </c>
      <c r="F20" s="17">
        <v>76577202</v>
      </c>
      <c r="G20" s="18">
        <f t="shared" si="0"/>
        <v>6.2624760153262163E-3</v>
      </c>
      <c r="H20" s="19" t="s">
        <v>16</v>
      </c>
      <c r="J20" s="1"/>
      <c r="K20" s="22"/>
      <c r="L20" s="1"/>
      <c r="M20" s="1"/>
    </row>
    <row r="21" spans="1:13" s="2" customFormat="1" x14ac:dyDescent="0.25">
      <c r="A21" s="14"/>
      <c r="B21" s="15" t="s">
        <v>50</v>
      </c>
      <c r="C21" s="16" t="s">
        <v>51</v>
      </c>
      <c r="D21" s="16" t="s">
        <v>15</v>
      </c>
      <c r="E21" s="17">
        <v>20</v>
      </c>
      <c r="F21" s="17">
        <v>19853620</v>
      </c>
      <c r="G21" s="18">
        <f t="shared" si="0"/>
        <v>1.6236270824755504E-3</v>
      </c>
      <c r="H21" s="19" t="s">
        <v>16</v>
      </c>
      <c r="J21" s="1"/>
      <c r="K21" s="22"/>
      <c r="L21" s="1"/>
      <c r="M21" s="1"/>
    </row>
    <row r="22" spans="1:13" s="2" customFormat="1" x14ac:dyDescent="0.25">
      <c r="A22" s="14"/>
      <c r="B22" s="15" t="s">
        <v>52</v>
      </c>
      <c r="C22" s="16" t="s">
        <v>53</v>
      </c>
      <c r="D22" s="16" t="s">
        <v>15</v>
      </c>
      <c r="E22" s="17">
        <v>17</v>
      </c>
      <c r="F22" s="17">
        <v>16689903</v>
      </c>
      <c r="G22" s="18">
        <f t="shared" si="0"/>
        <v>1.3648986187249446E-3</v>
      </c>
      <c r="H22" s="19" t="s">
        <v>16</v>
      </c>
      <c r="J22" s="1"/>
      <c r="K22" s="22"/>
      <c r="L22" s="1"/>
      <c r="M22" s="1"/>
    </row>
    <row r="23" spans="1:13" s="2" customFormat="1" x14ac:dyDescent="0.25">
      <c r="A23" s="14"/>
      <c r="B23" s="15" t="s">
        <v>54</v>
      </c>
      <c r="C23" s="16" t="s">
        <v>55</v>
      </c>
      <c r="D23" s="16" t="s">
        <v>15</v>
      </c>
      <c r="E23" s="17">
        <v>500</v>
      </c>
      <c r="F23" s="17">
        <v>50883300</v>
      </c>
      <c r="G23" s="18">
        <f t="shared" si="0"/>
        <v>4.1612312477889756E-3</v>
      </c>
      <c r="H23" s="19" t="s">
        <v>16</v>
      </c>
      <c r="J23" s="1"/>
      <c r="K23" s="22"/>
      <c r="L23" s="1"/>
      <c r="M23" s="1"/>
    </row>
    <row r="24" spans="1:13" s="2" customFormat="1" x14ac:dyDescent="0.25">
      <c r="A24" s="14"/>
      <c r="B24" s="15" t="s">
        <v>56</v>
      </c>
      <c r="C24" s="16" t="s">
        <v>57</v>
      </c>
      <c r="D24" s="16" t="s">
        <v>15</v>
      </c>
      <c r="E24" s="17">
        <v>450</v>
      </c>
      <c r="F24" s="17">
        <v>46485990</v>
      </c>
      <c r="G24" s="18">
        <f t="shared" si="0"/>
        <v>3.8016196703516843E-3</v>
      </c>
      <c r="H24" s="19" t="s">
        <v>16</v>
      </c>
      <c r="J24" s="1"/>
      <c r="K24" s="22"/>
      <c r="L24" s="1"/>
      <c r="M24" s="1"/>
    </row>
    <row r="25" spans="1:13" s="2" customFormat="1" x14ac:dyDescent="0.25">
      <c r="A25" s="14"/>
      <c r="B25" s="15" t="s">
        <v>58</v>
      </c>
      <c r="C25" s="16" t="s">
        <v>59</v>
      </c>
      <c r="D25" s="16" t="s">
        <v>15</v>
      </c>
      <c r="E25" s="17">
        <v>980</v>
      </c>
      <c r="F25" s="17">
        <v>99767724</v>
      </c>
      <c r="G25" s="18">
        <f t="shared" si="0"/>
        <v>8.1589946137452986E-3</v>
      </c>
      <c r="H25" s="19" t="s">
        <v>16</v>
      </c>
      <c r="J25" s="1"/>
      <c r="K25" s="22"/>
      <c r="L25" s="1"/>
      <c r="M25" s="1"/>
    </row>
    <row r="26" spans="1:13" s="2" customFormat="1" x14ac:dyDescent="0.25">
      <c r="A26" s="14"/>
      <c r="B26" s="15" t="s">
        <v>60</v>
      </c>
      <c r="C26" s="16" t="s">
        <v>61</v>
      </c>
      <c r="D26" s="16" t="s">
        <v>15</v>
      </c>
      <c r="E26" s="17">
        <v>500</v>
      </c>
      <c r="F26" s="17">
        <v>50752000</v>
      </c>
      <c r="G26" s="18">
        <f t="shared" si="0"/>
        <v>4.1504935467586834E-3</v>
      </c>
      <c r="H26" s="19" t="s">
        <v>16</v>
      </c>
      <c r="J26" s="1"/>
      <c r="K26" s="22"/>
      <c r="L26" s="1"/>
      <c r="M26" s="1"/>
    </row>
    <row r="27" spans="1:13" s="2" customFormat="1" x14ac:dyDescent="0.25">
      <c r="A27" s="14"/>
      <c r="B27" s="15" t="s">
        <v>62</v>
      </c>
      <c r="C27" s="16" t="s">
        <v>63</v>
      </c>
      <c r="D27" s="16" t="s">
        <v>15</v>
      </c>
      <c r="E27" s="17">
        <v>2500</v>
      </c>
      <c r="F27" s="17">
        <v>248262250</v>
      </c>
      <c r="G27" s="18">
        <f t="shared" si="0"/>
        <v>2.0302862281856692E-2</v>
      </c>
      <c r="H27" s="19" t="s">
        <v>16</v>
      </c>
      <c r="J27" s="1"/>
      <c r="K27" s="22"/>
      <c r="L27" s="1"/>
      <c r="M27" s="1"/>
    </row>
    <row r="28" spans="1:13" s="2" customFormat="1" x14ac:dyDescent="0.25">
      <c r="A28" s="14"/>
      <c r="B28" s="15" t="s">
        <v>64</v>
      </c>
      <c r="C28" s="16" t="s">
        <v>65</v>
      </c>
      <c r="D28" s="16" t="s">
        <v>31</v>
      </c>
      <c r="E28" s="17">
        <v>9</v>
      </c>
      <c r="F28" s="17">
        <v>8763993</v>
      </c>
      <c r="G28" s="18">
        <f t="shared" si="0"/>
        <v>7.1671848183989348E-4</v>
      </c>
      <c r="H28" s="19" t="s">
        <v>16</v>
      </c>
      <c r="J28" s="1"/>
      <c r="K28" s="22"/>
      <c r="L28" s="1"/>
      <c r="M28" s="1"/>
    </row>
    <row r="29" spans="1:13" s="2" customFormat="1" x14ac:dyDescent="0.25">
      <c r="A29" s="14"/>
      <c r="B29" s="15" t="s">
        <v>66</v>
      </c>
      <c r="C29" s="16" t="s">
        <v>67</v>
      </c>
      <c r="D29" s="16" t="s">
        <v>68</v>
      </c>
      <c r="E29" s="17">
        <v>1</v>
      </c>
      <c r="F29" s="17">
        <v>994652</v>
      </c>
      <c r="G29" s="18">
        <f t="shared" si="0"/>
        <v>8.1342542309083729E-5</v>
      </c>
      <c r="H29" s="19" t="s">
        <v>16</v>
      </c>
      <c r="J29" s="1"/>
      <c r="K29" s="22"/>
      <c r="L29" s="1"/>
      <c r="M29" s="1"/>
    </row>
    <row r="30" spans="1:13" s="2" customFormat="1" x14ac:dyDescent="0.25">
      <c r="A30" s="14"/>
      <c r="B30" s="15" t="s">
        <v>69</v>
      </c>
      <c r="C30" s="16" t="s">
        <v>70</v>
      </c>
      <c r="D30" s="16" t="s">
        <v>68</v>
      </c>
      <c r="E30" s="17">
        <v>5</v>
      </c>
      <c r="F30" s="17">
        <v>4973525</v>
      </c>
      <c r="G30" s="18">
        <f t="shared" si="0"/>
        <v>4.0673438321924221E-4</v>
      </c>
      <c r="H30" s="19" t="s">
        <v>16</v>
      </c>
      <c r="J30" s="1"/>
      <c r="K30" s="22"/>
      <c r="L30" s="1"/>
      <c r="M30" s="1"/>
    </row>
    <row r="31" spans="1:13" s="2" customFormat="1" x14ac:dyDescent="0.25">
      <c r="A31" s="14"/>
      <c r="B31" s="15" t="s">
        <v>71</v>
      </c>
      <c r="C31" s="16" t="s">
        <v>72</v>
      </c>
      <c r="D31" s="16" t="s">
        <v>73</v>
      </c>
      <c r="E31" s="17">
        <v>500</v>
      </c>
      <c r="F31" s="17">
        <v>50304300</v>
      </c>
      <c r="G31" s="18">
        <f t="shared" si="0"/>
        <v>4.1138806849821252E-3</v>
      </c>
      <c r="H31" s="19" t="s">
        <v>16</v>
      </c>
      <c r="J31" s="1"/>
      <c r="K31" s="22"/>
      <c r="L31" s="1"/>
      <c r="M31" s="1"/>
    </row>
    <row r="32" spans="1:13" s="2" customFormat="1" x14ac:dyDescent="0.25">
      <c r="A32" s="14"/>
      <c r="B32" s="15" t="s">
        <v>74</v>
      </c>
      <c r="C32" s="16" t="s">
        <v>75</v>
      </c>
      <c r="D32" s="16" t="s">
        <v>76</v>
      </c>
      <c r="E32" s="17">
        <v>215</v>
      </c>
      <c r="F32" s="17">
        <v>22264647.5</v>
      </c>
      <c r="G32" s="18">
        <f t="shared" si="0"/>
        <v>1.8208006732662132E-3</v>
      </c>
      <c r="H32" s="19" t="s">
        <v>16</v>
      </c>
      <c r="J32" s="1"/>
      <c r="K32" s="22"/>
      <c r="L32" s="1"/>
      <c r="M32" s="1"/>
    </row>
    <row r="33" spans="1:13" s="2" customFormat="1" x14ac:dyDescent="0.25">
      <c r="A33" s="14"/>
      <c r="B33" s="15" t="s">
        <v>77</v>
      </c>
      <c r="C33" s="16" t="s">
        <v>78</v>
      </c>
      <c r="D33" s="16" t="s">
        <v>76</v>
      </c>
      <c r="E33" s="17">
        <v>900</v>
      </c>
      <c r="F33" s="17">
        <v>92518920</v>
      </c>
      <c r="G33" s="18">
        <f t="shared" si="0"/>
        <v>7.5661881386562668E-3</v>
      </c>
      <c r="H33" s="19" t="s">
        <v>16</v>
      </c>
      <c r="J33" s="1"/>
      <c r="K33" s="22"/>
      <c r="L33" s="1"/>
      <c r="M33" s="1"/>
    </row>
    <row r="34" spans="1:13" s="2" customFormat="1" x14ac:dyDescent="0.25">
      <c r="A34" s="14"/>
      <c r="B34" s="15" t="s">
        <v>79</v>
      </c>
      <c r="C34" s="16" t="s">
        <v>80</v>
      </c>
      <c r="D34" s="16" t="s">
        <v>81</v>
      </c>
      <c r="E34" s="17">
        <v>500</v>
      </c>
      <c r="F34" s="17">
        <v>51493750</v>
      </c>
      <c r="G34" s="18">
        <f t="shared" si="0"/>
        <v>4.2111537884892206E-3</v>
      </c>
      <c r="H34" s="19" t="s">
        <v>16</v>
      </c>
      <c r="J34" s="1"/>
      <c r="K34" s="22"/>
      <c r="L34" s="1"/>
      <c r="M34" s="1"/>
    </row>
    <row r="35" spans="1:13" s="2" customFormat="1" x14ac:dyDescent="0.25">
      <c r="A35" s="14"/>
      <c r="B35" s="15" t="s">
        <v>82</v>
      </c>
      <c r="C35" s="16" t="s">
        <v>83</v>
      </c>
      <c r="D35" s="16" t="s">
        <v>81</v>
      </c>
      <c r="E35" s="17">
        <v>2400</v>
      </c>
      <c r="F35" s="17">
        <v>241792320</v>
      </c>
      <c r="G35" s="18">
        <f t="shared" si="0"/>
        <v>1.9773752045551121E-2</v>
      </c>
      <c r="H35" s="19" t="s">
        <v>16</v>
      </c>
      <c r="J35" s="1"/>
      <c r="K35" s="22"/>
      <c r="L35" s="1"/>
      <c r="M35" s="1"/>
    </row>
    <row r="36" spans="1:13" s="2" customFormat="1" x14ac:dyDescent="0.25">
      <c r="A36" s="14"/>
      <c r="B36" s="15" t="s">
        <v>84</v>
      </c>
      <c r="C36" s="16" t="s">
        <v>85</v>
      </c>
      <c r="D36" s="16" t="s">
        <v>81</v>
      </c>
      <c r="E36" s="17">
        <v>6000</v>
      </c>
      <c r="F36" s="17">
        <v>598912200</v>
      </c>
      <c r="G36" s="18">
        <f t="shared" si="0"/>
        <v>4.8978980555939584E-2</v>
      </c>
      <c r="H36" s="19" t="s">
        <v>16</v>
      </c>
      <c r="J36" s="1"/>
      <c r="K36" s="22"/>
      <c r="L36" s="1"/>
      <c r="M36" s="1"/>
    </row>
    <row r="37" spans="1:13" s="2" customFormat="1" x14ac:dyDescent="0.25">
      <c r="A37" s="14"/>
      <c r="B37" s="15" t="s">
        <v>86</v>
      </c>
      <c r="C37" s="16" t="s">
        <v>87</v>
      </c>
      <c r="D37" s="16" t="s">
        <v>68</v>
      </c>
      <c r="E37" s="17">
        <v>414</v>
      </c>
      <c r="F37" s="17">
        <v>416854116</v>
      </c>
      <c r="G37" s="18">
        <f t="shared" si="0"/>
        <v>3.4090288429969175E-2</v>
      </c>
      <c r="H37" s="19" t="s">
        <v>32</v>
      </c>
      <c r="J37" s="1"/>
      <c r="K37" s="22"/>
      <c r="L37" s="1"/>
      <c r="M37" s="1"/>
    </row>
    <row r="38" spans="1:13" s="2" customFormat="1" x14ac:dyDescent="0.25">
      <c r="A38" s="14"/>
      <c r="B38" s="15" t="s">
        <v>88</v>
      </c>
      <c r="C38" s="16" t="s">
        <v>89</v>
      </c>
      <c r="D38" s="16" t="s">
        <v>90</v>
      </c>
      <c r="E38" s="17">
        <v>96</v>
      </c>
      <c r="F38" s="17">
        <v>95299200</v>
      </c>
      <c r="G38" s="18">
        <f t="shared" si="0"/>
        <v>7.7935591624224681E-3</v>
      </c>
      <c r="H38" s="19" t="s">
        <v>16</v>
      </c>
      <c r="J38" s="1"/>
      <c r="K38" s="22"/>
      <c r="L38" s="1"/>
      <c r="M38" s="1"/>
    </row>
    <row r="39" spans="1:13" s="2" customFormat="1" x14ac:dyDescent="0.25">
      <c r="A39" s="14"/>
      <c r="B39" s="15" t="s">
        <v>91</v>
      </c>
      <c r="C39" s="16" t="s">
        <v>92</v>
      </c>
      <c r="D39" s="16" t="s">
        <v>90</v>
      </c>
      <c r="E39" s="17">
        <v>50</v>
      </c>
      <c r="F39" s="17">
        <v>51340650</v>
      </c>
      <c r="G39" s="18">
        <f t="shared" si="0"/>
        <v>4.1986332856123144E-3</v>
      </c>
      <c r="H39" s="19" t="s">
        <v>16</v>
      </c>
      <c r="J39" s="1"/>
      <c r="K39" s="22"/>
      <c r="L39" s="1"/>
      <c r="M39" s="1"/>
    </row>
    <row r="40" spans="1:13" s="2" customFormat="1" x14ac:dyDescent="0.25">
      <c r="A40" s="14"/>
      <c r="B40" s="15" t="s">
        <v>93</v>
      </c>
      <c r="C40" s="16" t="s">
        <v>94</v>
      </c>
      <c r="D40" s="16" t="s">
        <v>90</v>
      </c>
      <c r="E40" s="17">
        <v>50</v>
      </c>
      <c r="F40" s="17">
        <v>50884600</v>
      </c>
      <c r="G40" s="18">
        <f t="shared" si="0"/>
        <v>4.1613375616605629E-3</v>
      </c>
      <c r="H40" s="19" t="s">
        <v>16</v>
      </c>
      <c r="J40" s="1"/>
      <c r="K40" s="22"/>
      <c r="L40" s="1"/>
      <c r="M40" s="1"/>
    </row>
    <row r="41" spans="1:13" s="2" customFormat="1" x14ac:dyDescent="0.25">
      <c r="A41" s="14"/>
      <c r="B41" s="15" t="s">
        <v>95</v>
      </c>
      <c r="C41" s="16" t="s">
        <v>96</v>
      </c>
      <c r="D41" s="16" t="s">
        <v>90</v>
      </c>
      <c r="E41" s="17">
        <v>2500</v>
      </c>
      <c r="F41" s="17">
        <v>254422250</v>
      </c>
      <c r="G41" s="18">
        <f t="shared" si="0"/>
        <v>2.0806626473376898E-2</v>
      </c>
      <c r="H41" s="19" t="s">
        <v>16</v>
      </c>
      <c r="J41" s="1"/>
      <c r="K41" s="22"/>
      <c r="L41" s="1"/>
      <c r="M41" s="1"/>
    </row>
    <row r="42" spans="1:13" s="2" customFormat="1" x14ac:dyDescent="0.25">
      <c r="A42" s="14"/>
      <c r="B42" s="15" t="s">
        <v>97</v>
      </c>
      <c r="C42" s="16" t="s">
        <v>98</v>
      </c>
      <c r="D42" s="16" t="s">
        <v>90</v>
      </c>
      <c r="E42" s="17">
        <v>2000</v>
      </c>
      <c r="F42" s="17">
        <v>203819800</v>
      </c>
      <c r="G42" s="18">
        <f t="shared" si="0"/>
        <v>1.6668363110845789E-2</v>
      </c>
      <c r="H42" s="19" t="s">
        <v>16</v>
      </c>
      <c r="J42" s="1"/>
      <c r="K42" s="22"/>
      <c r="L42" s="1"/>
      <c r="M42" s="1"/>
    </row>
    <row r="43" spans="1:13" s="2" customFormat="1" x14ac:dyDescent="0.25">
      <c r="A43" s="14"/>
      <c r="B43" s="15" t="s">
        <v>99</v>
      </c>
      <c r="C43" s="16" t="s">
        <v>100</v>
      </c>
      <c r="D43" s="16" t="s">
        <v>15</v>
      </c>
      <c r="E43" s="17">
        <v>50</v>
      </c>
      <c r="F43" s="17">
        <v>50171050</v>
      </c>
      <c r="G43" s="18">
        <f t="shared" si="0"/>
        <v>4.1029835131444524E-3</v>
      </c>
      <c r="H43" s="19" t="s">
        <v>28</v>
      </c>
      <c r="J43" s="1"/>
      <c r="K43" s="22"/>
      <c r="L43" s="1"/>
      <c r="M43" s="1"/>
    </row>
    <row r="44" spans="1:13" s="2" customFormat="1" x14ac:dyDescent="0.25">
      <c r="A44" s="14"/>
      <c r="B44" s="15" t="s">
        <v>101</v>
      </c>
      <c r="C44" s="16" t="s">
        <v>102</v>
      </c>
      <c r="D44" s="16" t="s">
        <v>15</v>
      </c>
      <c r="E44" s="17">
        <v>500</v>
      </c>
      <c r="F44" s="17">
        <v>51294700</v>
      </c>
      <c r="G44" s="18">
        <f t="shared" si="0"/>
        <v>4.1948754991512184E-3</v>
      </c>
      <c r="H44" s="19" t="s">
        <v>28</v>
      </c>
      <c r="J44" s="1"/>
      <c r="K44" s="22"/>
      <c r="L44" s="1"/>
      <c r="M44" s="1"/>
    </row>
    <row r="45" spans="1:13" s="2" customFormat="1" x14ac:dyDescent="0.25">
      <c r="A45" s="14"/>
      <c r="B45" s="15" t="s">
        <v>103</v>
      </c>
      <c r="C45" s="16" t="s">
        <v>104</v>
      </c>
      <c r="D45" s="16" t="s">
        <v>15</v>
      </c>
      <c r="E45" s="17">
        <v>5</v>
      </c>
      <c r="F45" s="17">
        <v>5102085</v>
      </c>
      <c r="G45" s="18">
        <f t="shared" si="0"/>
        <v>4.1724800732018986E-4</v>
      </c>
      <c r="H45" s="19" t="s">
        <v>28</v>
      </c>
      <c r="J45" s="1"/>
      <c r="K45" s="22"/>
      <c r="L45" s="1"/>
      <c r="M45" s="1"/>
    </row>
    <row r="46" spans="1:13" s="2" customFormat="1" x14ac:dyDescent="0.25">
      <c r="A46" s="14"/>
      <c r="B46" s="15" t="s">
        <v>105</v>
      </c>
      <c r="C46" s="16" t="s">
        <v>106</v>
      </c>
      <c r="D46" s="16" t="s">
        <v>107</v>
      </c>
      <c r="E46" s="17">
        <v>100</v>
      </c>
      <c r="F46" s="17">
        <v>101613500</v>
      </c>
      <c r="G46" s="18">
        <f t="shared" si="0"/>
        <v>8.3099419927010459E-3</v>
      </c>
      <c r="H46" s="19" t="s">
        <v>32</v>
      </c>
      <c r="J46" s="1"/>
      <c r="K46" s="22"/>
      <c r="L46" s="1"/>
      <c r="M46" s="1"/>
    </row>
    <row r="47" spans="1:13" s="2" customFormat="1" x14ac:dyDescent="0.25">
      <c r="A47" s="14"/>
      <c r="B47" s="15" t="s">
        <v>108</v>
      </c>
      <c r="C47" s="16" t="s">
        <v>109</v>
      </c>
      <c r="D47" s="16" t="s">
        <v>15</v>
      </c>
      <c r="E47" s="17">
        <v>80000</v>
      </c>
      <c r="F47" s="17">
        <v>78354560</v>
      </c>
      <c r="G47" s="18">
        <f t="shared" si="0"/>
        <v>6.4078281770002373E-3</v>
      </c>
      <c r="H47" s="19" t="s">
        <v>16</v>
      </c>
      <c r="J47" s="1"/>
      <c r="K47" s="22"/>
      <c r="L47" s="1"/>
      <c r="M47" s="1"/>
    </row>
    <row r="48" spans="1:13" s="2" customFormat="1" x14ac:dyDescent="0.25">
      <c r="A48" s="14"/>
      <c r="B48" s="15" t="s">
        <v>110</v>
      </c>
      <c r="C48" s="16" t="s">
        <v>111</v>
      </c>
      <c r="D48" s="16" t="s">
        <v>15</v>
      </c>
      <c r="E48" s="17">
        <v>186200</v>
      </c>
      <c r="F48" s="17">
        <v>185025264.19999999</v>
      </c>
      <c r="G48" s="18">
        <f t="shared" si="0"/>
        <v>1.513134782963076E-2</v>
      </c>
      <c r="H48" s="19" t="s">
        <v>19</v>
      </c>
      <c r="J48" s="1"/>
      <c r="K48" s="22"/>
      <c r="L48" s="1"/>
      <c r="M48" s="1"/>
    </row>
    <row r="49" spans="1:13" s="2" customFormat="1" x14ac:dyDescent="0.25">
      <c r="A49" s="14"/>
      <c r="B49" s="15" t="s">
        <v>112</v>
      </c>
      <c r="C49" s="16" t="s">
        <v>113</v>
      </c>
      <c r="D49" s="16" t="s">
        <v>15</v>
      </c>
      <c r="E49" s="17">
        <v>1</v>
      </c>
      <c r="F49" s="17">
        <v>1074352</v>
      </c>
      <c r="G49" s="18">
        <f t="shared" si="0"/>
        <v>8.7860400436382501E-5</v>
      </c>
      <c r="H49" s="19" t="s">
        <v>16</v>
      </c>
      <c r="J49" s="1"/>
      <c r="K49" s="22"/>
      <c r="L49" s="1"/>
      <c r="M49" s="1"/>
    </row>
    <row r="50" spans="1:13" s="2" customFormat="1" x14ac:dyDescent="0.25">
      <c r="A50" s="14"/>
      <c r="B50" s="15" t="s">
        <v>114</v>
      </c>
      <c r="C50" s="16" t="s">
        <v>115</v>
      </c>
      <c r="D50" s="16" t="s">
        <v>15</v>
      </c>
      <c r="E50" s="17">
        <v>2</v>
      </c>
      <c r="F50" s="17">
        <v>2106098</v>
      </c>
      <c r="G50" s="18">
        <f t="shared" si="0"/>
        <v>1.7223648640135106E-4</v>
      </c>
      <c r="H50" s="19" t="s">
        <v>16</v>
      </c>
      <c r="J50" s="1"/>
      <c r="K50" s="22"/>
      <c r="L50" s="1"/>
      <c r="M50" s="1"/>
    </row>
    <row r="51" spans="1:13" s="2" customFormat="1" x14ac:dyDescent="0.25">
      <c r="A51" s="14"/>
      <c r="B51" s="15" t="s">
        <v>116</v>
      </c>
      <c r="C51" s="16" t="s">
        <v>117</v>
      </c>
      <c r="D51" s="16" t="s">
        <v>15</v>
      </c>
      <c r="E51" s="17">
        <v>298</v>
      </c>
      <c r="F51" s="17">
        <v>302838626</v>
      </c>
      <c r="G51" s="18">
        <f t="shared" si="0"/>
        <v>2.4766112920126624E-2</v>
      </c>
      <c r="H51" s="19" t="s">
        <v>16</v>
      </c>
      <c r="J51" s="1"/>
      <c r="K51" s="22"/>
      <c r="L51" s="1"/>
      <c r="M51" s="1"/>
    </row>
    <row r="52" spans="1:13" s="2" customFormat="1" x14ac:dyDescent="0.25">
      <c r="A52" s="14"/>
      <c r="B52" s="15" t="s">
        <v>118</v>
      </c>
      <c r="C52" s="16" t="s">
        <v>119</v>
      </c>
      <c r="D52" s="16" t="s">
        <v>15</v>
      </c>
      <c r="E52" s="17">
        <v>3</v>
      </c>
      <c r="F52" s="17">
        <v>3093753</v>
      </c>
      <c r="G52" s="18">
        <f t="shared" si="0"/>
        <v>2.5300681474159278E-4</v>
      </c>
      <c r="H52" s="19" t="s">
        <v>16</v>
      </c>
      <c r="J52" s="1"/>
      <c r="K52" s="22"/>
      <c r="L52" s="1"/>
      <c r="M52" s="1"/>
    </row>
    <row r="53" spans="1:13" s="2" customFormat="1" x14ac:dyDescent="0.25">
      <c r="A53" s="14"/>
      <c r="B53" s="15" t="s">
        <v>120</v>
      </c>
      <c r="C53" s="16" t="s">
        <v>121</v>
      </c>
      <c r="D53" s="16" t="s">
        <v>15</v>
      </c>
      <c r="E53" s="17">
        <v>1500</v>
      </c>
      <c r="F53" s="17">
        <v>153727800</v>
      </c>
      <c r="G53" s="18">
        <f t="shared" si="0"/>
        <v>1.2571844298892841E-2</v>
      </c>
      <c r="H53" s="19" t="s">
        <v>16</v>
      </c>
      <c r="J53" s="1"/>
      <c r="K53" s="22"/>
      <c r="L53" s="1"/>
      <c r="M53" s="1"/>
    </row>
    <row r="54" spans="1:13" s="2" customFormat="1" x14ac:dyDescent="0.25">
      <c r="A54" s="14"/>
      <c r="B54" s="15" t="s">
        <v>122</v>
      </c>
      <c r="C54" s="16" t="s">
        <v>123</v>
      </c>
      <c r="D54" s="16" t="s">
        <v>31</v>
      </c>
      <c r="E54" s="17">
        <v>1500</v>
      </c>
      <c r="F54" s="17">
        <v>152098950</v>
      </c>
      <c r="G54" s="18">
        <f t="shared" si="0"/>
        <v>1.2438637106789321E-2</v>
      </c>
      <c r="H54" s="19" t="s">
        <v>35</v>
      </c>
      <c r="J54" s="1"/>
      <c r="K54" s="22"/>
      <c r="L54" s="1"/>
      <c r="M54" s="1"/>
    </row>
    <row r="55" spans="1:13" s="2" customFormat="1" x14ac:dyDescent="0.25">
      <c r="A55" s="14"/>
      <c r="B55" s="15" t="s">
        <v>124</v>
      </c>
      <c r="C55" s="16" t="s">
        <v>125</v>
      </c>
      <c r="D55" s="16" t="s">
        <v>15</v>
      </c>
      <c r="E55" s="17">
        <v>1</v>
      </c>
      <c r="F55" s="17">
        <v>1001783</v>
      </c>
      <c r="G55" s="18">
        <f t="shared" si="0"/>
        <v>8.1925714784689349E-5</v>
      </c>
      <c r="H55" s="19" t="s">
        <v>19</v>
      </c>
      <c r="J55" s="1"/>
      <c r="K55" s="22"/>
      <c r="L55" s="1"/>
      <c r="M55" s="1"/>
    </row>
    <row r="56" spans="1:13" s="2" customFormat="1" x14ac:dyDescent="0.25">
      <c r="A56" s="14"/>
      <c r="B56" s="15" t="s">
        <v>126</v>
      </c>
      <c r="C56" s="16" t="s">
        <v>127</v>
      </c>
      <c r="D56" s="16" t="s">
        <v>128</v>
      </c>
      <c r="E56" s="17">
        <v>5</v>
      </c>
      <c r="F56" s="17">
        <v>5367375</v>
      </c>
      <c r="G56" s="18">
        <f t="shared" si="0"/>
        <v>4.3894339731505923E-4</v>
      </c>
      <c r="H56" s="19" t="s">
        <v>16</v>
      </c>
      <c r="J56" s="1"/>
      <c r="K56" s="22"/>
      <c r="L56" s="1"/>
      <c r="M56" s="1"/>
    </row>
    <row r="57" spans="1:13" s="2" customFormat="1" x14ac:dyDescent="0.25">
      <c r="A57" s="14"/>
      <c r="B57" s="15" t="s">
        <v>129</v>
      </c>
      <c r="C57" s="16" t="s">
        <v>130</v>
      </c>
      <c r="D57" s="16" t="s">
        <v>128</v>
      </c>
      <c r="E57" s="17">
        <v>2</v>
      </c>
      <c r="F57" s="17">
        <v>2022322</v>
      </c>
      <c r="G57" s="18">
        <f t="shared" si="0"/>
        <v>1.6538529339667627E-4</v>
      </c>
      <c r="H57" s="19" t="s">
        <v>16</v>
      </c>
      <c r="J57" s="1"/>
      <c r="K57" s="22"/>
      <c r="L57" s="1"/>
      <c r="M57" s="1"/>
    </row>
    <row r="58" spans="1:13" s="2" customFormat="1" x14ac:dyDescent="0.25">
      <c r="A58" s="14"/>
      <c r="B58" s="15" t="s">
        <v>131</v>
      </c>
      <c r="C58" s="16" t="s">
        <v>132</v>
      </c>
      <c r="D58" s="16" t="s">
        <v>128</v>
      </c>
      <c r="E58" s="17">
        <v>9</v>
      </c>
      <c r="F58" s="17">
        <v>9507861</v>
      </c>
      <c r="G58" s="18">
        <f t="shared" si="0"/>
        <v>7.7755193340121691E-4</v>
      </c>
      <c r="H58" s="19" t="s">
        <v>16</v>
      </c>
      <c r="J58" s="1"/>
      <c r="K58" s="22"/>
      <c r="L58" s="1"/>
      <c r="M58" s="1"/>
    </row>
    <row r="59" spans="1:13" s="2" customFormat="1" x14ac:dyDescent="0.25">
      <c r="A59" s="14"/>
      <c r="B59" s="15" t="s">
        <v>133</v>
      </c>
      <c r="C59" s="16" t="s">
        <v>134</v>
      </c>
      <c r="D59" s="16" t="s">
        <v>128</v>
      </c>
      <c r="E59" s="17">
        <v>25</v>
      </c>
      <c r="F59" s="17">
        <v>25017875</v>
      </c>
      <c r="G59" s="18">
        <f t="shared" si="0"/>
        <v>2.0459593462546382E-3</v>
      </c>
      <c r="H59" s="19" t="s">
        <v>19</v>
      </c>
      <c r="J59" s="1"/>
      <c r="K59" s="22"/>
      <c r="L59" s="1"/>
      <c r="M59" s="1"/>
    </row>
    <row r="60" spans="1:13" s="2" customFormat="1" x14ac:dyDescent="0.25">
      <c r="A60" s="14"/>
      <c r="B60" s="15" t="s">
        <v>135</v>
      </c>
      <c r="C60" s="16" t="s">
        <v>136</v>
      </c>
      <c r="D60" s="16" t="s">
        <v>137</v>
      </c>
      <c r="E60" s="17">
        <v>500</v>
      </c>
      <c r="F60" s="17">
        <v>51400450</v>
      </c>
      <c r="G60" s="18">
        <f t="shared" si="0"/>
        <v>4.2035237237053194E-3</v>
      </c>
      <c r="H60" s="19" t="s">
        <v>16</v>
      </c>
      <c r="J60" s="1"/>
      <c r="K60" s="22"/>
      <c r="L60" s="1"/>
      <c r="M60" s="1"/>
    </row>
    <row r="61" spans="1:13" s="2" customFormat="1" x14ac:dyDescent="0.25">
      <c r="A61" s="14"/>
      <c r="B61" s="15" t="s">
        <v>138</v>
      </c>
      <c r="C61" s="16" t="s">
        <v>139</v>
      </c>
      <c r="D61" s="16" t="s">
        <v>140</v>
      </c>
      <c r="E61" s="17">
        <v>500</v>
      </c>
      <c r="F61" s="17">
        <v>50699100</v>
      </c>
      <c r="G61" s="18">
        <f t="shared" si="0"/>
        <v>4.1461673899841024E-3</v>
      </c>
      <c r="H61" s="19" t="s">
        <v>16</v>
      </c>
      <c r="J61" s="1"/>
      <c r="K61" s="22"/>
      <c r="L61" s="1"/>
      <c r="M61" s="1"/>
    </row>
    <row r="62" spans="1:13" s="2" customFormat="1" x14ac:dyDescent="0.25">
      <c r="A62" s="14"/>
      <c r="B62" s="15" t="s">
        <v>141</v>
      </c>
      <c r="C62" s="16" t="s">
        <v>142</v>
      </c>
      <c r="D62" s="16" t="s">
        <v>31</v>
      </c>
      <c r="E62" s="17">
        <v>5</v>
      </c>
      <c r="F62" s="17">
        <v>50738050</v>
      </c>
      <c r="G62" s="18">
        <f t="shared" si="0"/>
        <v>4.1493527171366533E-3</v>
      </c>
      <c r="H62" s="19" t="s">
        <v>19</v>
      </c>
      <c r="J62" s="1"/>
      <c r="K62" s="22"/>
      <c r="L62" s="1"/>
      <c r="M62" s="1"/>
    </row>
    <row r="63" spans="1:13" s="2" customFormat="1" x14ac:dyDescent="0.25">
      <c r="A63" s="14"/>
      <c r="B63" s="15" t="s">
        <v>143</v>
      </c>
      <c r="C63" s="16" t="s">
        <v>144</v>
      </c>
      <c r="D63" s="16" t="s">
        <v>31</v>
      </c>
      <c r="E63" s="17">
        <v>1400</v>
      </c>
      <c r="F63" s="17">
        <v>142848440</v>
      </c>
      <c r="G63" s="18">
        <f t="shared" si="0"/>
        <v>1.1682131312747181E-2</v>
      </c>
      <c r="H63" s="19" t="s">
        <v>16</v>
      </c>
      <c r="J63" s="1"/>
      <c r="K63" s="22"/>
      <c r="L63" s="1"/>
      <c r="M63" s="1"/>
    </row>
    <row r="64" spans="1:13" s="2" customFormat="1" x14ac:dyDescent="0.25">
      <c r="A64" s="14"/>
      <c r="B64" s="15" t="s">
        <v>145</v>
      </c>
      <c r="C64" s="16" t="s">
        <v>146</v>
      </c>
      <c r="D64" s="16" t="s">
        <v>31</v>
      </c>
      <c r="E64" s="17">
        <v>500</v>
      </c>
      <c r="F64" s="17">
        <v>50480950</v>
      </c>
      <c r="G64" s="18">
        <f t="shared" si="0"/>
        <v>4.1283271045327819E-3</v>
      </c>
      <c r="H64" s="19" t="s">
        <v>16</v>
      </c>
      <c r="J64" s="1"/>
      <c r="K64" s="22"/>
      <c r="L64" s="1"/>
      <c r="M64" s="1"/>
    </row>
    <row r="65" spans="1:13" s="2" customFormat="1" x14ac:dyDescent="0.25">
      <c r="A65" s="14"/>
      <c r="B65" s="15" t="s">
        <v>147</v>
      </c>
      <c r="C65" s="16" t="s">
        <v>148</v>
      </c>
      <c r="D65" s="16" t="s">
        <v>81</v>
      </c>
      <c r="E65" s="17">
        <v>11</v>
      </c>
      <c r="F65" s="17">
        <v>11370469</v>
      </c>
      <c r="G65" s="18">
        <f t="shared" si="0"/>
        <v>9.2987583165431229E-4</v>
      </c>
      <c r="H65" s="19" t="s">
        <v>16</v>
      </c>
      <c r="J65" s="1"/>
      <c r="K65" s="22"/>
      <c r="L65" s="1"/>
      <c r="M65" s="1"/>
    </row>
    <row r="66" spans="1:13" s="2" customFormat="1" x14ac:dyDescent="0.25">
      <c r="A66" s="14"/>
      <c r="B66" s="15" t="s">
        <v>149</v>
      </c>
      <c r="C66" s="16" t="s">
        <v>150</v>
      </c>
      <c r="D66" s="16" t="s">
        <v>81</v>
      </c>
      <c r="E66" s="17">
        <v>1</v>
      </c>
      <c r="F66" s="17">
        <v>1085987</v>
      </c>
      <c r="G66" s="18">
        <f t="shared" si="0"/>
        <v>8.8811909587086654E-5</v>
      </c>
      <c r="H66" s="19" t="s">
        <v>16</v>
      </c>
      <c r="J66" s="1"/>
      <c r="K66" s="22"/>
      <c r="L66" s="1"/>
      <c r="M66" s="1"/>
    </row>
    <row r="67" spans="1:13" s="2" customFormat="1" x14ac:dyDescent="0.25">
      <c r="A67" s="14"/>
      <c r="B67" s="15" t="s">
        <v>151</v>
      </c>
      <c r="C67" s="16" t="s">
        <v>152</v>
      </c>
      <c r="D67" s="16" t="s">
        <v>81</v>
      </c>
      <c r="E67" s="17">
        <v>6</v>
      </c>
      <c r="F67" s="17">
        <v>6494340</v>
      </c>
      <c r="G67" s="18">
        <f t="shared" si="0"/>
        <v>5.3110648369437236E-4</v>
      </c>
      <c r="H67" s="19" t="s">
        <v>16</v>
      </c>
      <c r="J67" s="1"/>
      <c r="K67" s="22"/>
      <c r="L67" s="1"/>
      <c r="M67" s="1"/>
    </row>
    <row r="68" spans="1:13" s="2" customFormat="1" x14ac:dyDescent="0.25">
      <c r="A68" s="14"/>
      <c r="B68" s="15" t="s">
        <v>153</v>
      </c>
      <c r="C68" s="16" t="s">
        <v>154</v>
      </c>
      <c r="D68" s="16" t="s">
        <v>81</v>
      </c>
      <c r="E68" s="17">
        <v>44</v>
      </c>
      <c r="F68" s="17">
        <v>47880712</v>
      </c>
      <c r="G68" s="18">
        <f t="shared" si="0"/>
        <v>3.9156798977421784E-3</v>
      </c>
      <c r="H68" s="19" t="s">
        <v>16</v>
      </c>
      <c r="J68" s="1"/>
      <c r="K68" s="22"/>
      <c r="L68" s="1"/>
      <c r="M68" s="1"/>
    </row>
    <row r="69" spans="1:13" s="2" customFormat="1" x14ac:dyDescent="0.25">
      <c r="A69" s="14"/>
      <c r="B69" s="15" t="s">
        <v>155</v>
      </c>
      <c r="C69" s="16" t="s">
        <v>156</v>
      </c>
      <c r="D69" s="16" t="s">
        <v>81</v>
      </c>
      <c r="E69" s="17">
        <v>49</v>
      </c>
      <c r="F69" s="17">
        <v>51032667</v>
      </c>
      <c r="G69" s="18">
        <f t="shared" si="0"/>
        <v>4.1734464662946252E-3</v>
      </c>
      <c r="H69" s="19" t="s">
        <v>16</v>
      </c>
      <c r="J69" s="1"/>
      <c r="K69" s="22"/>
      <c r="L69" s="1"/>
      <c r="M69" s="1"/>
    </row>
    <row r="70" spans="1:13" s="2" customFormat="1" x14ac:dyDescent="0.25">
      <c r="A70" s="14"/>
      <c r="B70" s="15" t="s">
        <v>157</v>
      </c>
      <c r="C70" s="16" t="s">
        <v>158</v>
      </c>
      <c r="D70" s="16" t="s">
        <v>81</v>
      </c>
      <c r="E70" s="17">
        <v>50</v>
      </c>
      <c r="F70" s="17">
        <v>51446250</v>
      </c>
      <c r="G70" s="18">
        <f t="shared" si="0"/>
        <v>4.2072692431812326E-3</v>
      </c>
      <c r="H70" s="19" t="s">
        <v>16</v>
      </c>
      <c r="J70" s="1"/>
      <c r="K70" s="22"/>
      <c r="L70" s="1"/>
      <c r="M70" s="1"/>
    </row>
    <row r="71" spans="1:13" s="2" customFormat="1" x14ac:dyDescent="0.25">
      <c r="A71" s="14"/>
      <c r="B71" s="15" t="s">
        <v>159</v>
      </c>
      <c r="C71" s="16" t="s">
        <v>160</v>
      </c>
      <c r="D71" s="16" t="s">
        <v>81</v>
      </c>
      <c r="E71" s="17">
        <v>22</v>
      </c>
      <c r="F71" s="17">
        <v>22846560</v>
      </c>
      <c r="G71" s="18">
        <f t="shared" ref="G71:G112" si="2">+F71/$F$129</f>
        <v>1.8683894200353694E-3</v>
      </c>
      <c r="H71" s="19" t="s">
        <v>16</v>
      </c>
      <c r="J71" s="1"/>
      <c r="K71" s="22"/>
      <c r="L71" s="1"/>
      <c r="M71" s="1"/>
    </row>
    <row r="72" spans="1:13" s="2" customFormat="1" x14ac:dyDescent="0.25">
      <c r="A72" s="14"/>
      <c r="B72" s="15" t="s">
        <v>161</v>
      </c>
      <c r="C72" s="16" t="s">
        <v>162</v>
      </c>
      <c r="D72" s="16" t="s">
        <v>81</v>
      </c>
      <c r="E72" s="17">
        <v>5</v>
      </c>
      <c r="F72" s="17">
        <v>4906815</v>
      </c>
      <c r="G72" s="18">
        <f t="shared" si="2"/>
        <v>4.0127884600880178E-4</v>
      </c>
      <c r="H72" s="19" t="s">
        <v>16</v>
      </c>
      <c r="J72" s="1"/>
      <c r="K72" s="22"/>
      <c r="L72" s="1"/>
      <c r="M72" s="1"/>
    </row>
    <row r="73" spans="1:13" s="2" customFormat="1" x14ac:dyDescent="0.25">
      <c r="A73" s="14"/>
      <c r="B73" s="15" t="s">
        <v>163</v>
      </c>
      <c r="C73" s="16" t="s">
        <v>164</v>
      </c>
      <c r="D73" s="16" t="s">
        <v>81</v>
      </c>
      <c r="E73" s="17">
        <v>440</v>
      </c>
      <c r="F73" s="17">
        <v>45669316</v>
      </c>
      <c r="G73" s="18">
        <f t="shared" si="2"/>
        <v>3.7348321513020785E-3</v>
      </c>
      <c r="H73" s="19" t="s">
        <v>16</v>
      </c>
      <c r="J73" s="1"/>
      <c r="K73" s="22"/>
      <c r="L73" s="1"/>
      <c r="M73" s="1"/>
    </row>
    <row r="74" spans="1:13" s="2" customFormat="1" x14ac:dyDescent="0.25">
      <c r="A74" s="14"/>
      <c r="B74" s="15" t="s">
        <v>165</v>
      </c>
      <c r="C74" s="16" t="s">
        <v>166</v>
      </c>
      <c r="D74" s="16" t="s">
        <v>81</v>
      </c>
      <c r="E74" s="17">
        <v>130</v>
      </c>
      <c r="F74" s="17">
        <v>13580177</v>
      </c>
      <c r="G74" s="18">
        <f t="shared" si="2"/>
        <v>1.1105855336211517E-3</v>
      </c>
      <c r="H74" s="19" t="s">
        <v>16</v>
      </c>
      <c r="J74" s="1"/>
      <c r="K74" s="22"/>
      <c r="L74" s="1"/>
      <c r="M74" s="1"/>
    </row>
    <row r="75" spans="1:13" s="2" customFormat="1" x14ac:dyDescent="0.25">
      <c r="A75" s="14"/>
      <c r="B75" s="15" t="s">
        <v>167</v>
      </c>
      <c r="C75" s="16" t="s">
        <v>168</v>
      </c>
      <c r="D75" s="16" t="s">
        <v>81</v>
      </c>
      <c r="E75" s="17">
        <v>6000</v>
      </c>
      <c r="F75" s="17">
        <v>608982000</v>
      </c>
      <c r="G75" s="18">
        <f t="shared" si="2"/>
        <v>4.9802487805252926E-2</v>
      </c>
      <c r="H75" s="19" t="s">
        <v>16</v>
      </c>
      <c r="J75" s="1"/>
      <c r="K75" s="22"/>
      <c r="L75" s="1"/>
      <c r="M75" s="1"/>
    </row>
    <row r="76" spans="1:13" s="2" customFormat="1" x14ac:dyDescent="0.25">
      <c r="A76" s="14"/>
      <c r="B76" s="15" t="s">
        <v>169</v>
      </c>
      <c r="C76" s="16" t="s">
        <v>170</v>
      </c>
      <c r="D76" s="16" t="s">
        <v>15</v>
      </c>
      <c r="E76" s="17">
        <v>740</v>
      </c>
      <c r="F76" s="17">
        <v>746107220</v>
      </c>
      <c r="G76" s="18">
        <f t="shared" si="2"/>
        <v>6.1016574751735123E-2</v>
      </c>
      <c r="H76" s="19" t="s">
        <v>16</v>
      </c>
      <c r="J76" s="1"/>
      <c r="K76" s="22"/>
      <c r="L76" s="1"/>
      <c r="M76" s="1"/>
    </row>
    <row r="77" spans="1:13" s="2" customFormat="1" x14ac:dyDescent="0.25">
      <c r="A77" s="14"/>
      <c r="B77" s="15" t="s">
        <v>171</v>
      </c>
      <c r="C77" s="16" t="s">
        <v>172</v>
      </c>
      <c r="D77" s="16" t="s">
        <v>15</v>
      </c>
      <c r="E77" s="17">
        <v>20</v>
      </c>
      <c r="F77" s="17">
        <v>19630740</v>
      </c>
      <c r="G77" s="18">
        <f t="shared" si="2"/>
        <v>1.6053999780914555E-3</v>
      </c>
      <c r="H77" s="19" t="s">
        <v>16</v>
      </c>
      <c r="J77" s="1"/>
      <c r="K77" s="22"/>
      <c r="L77" s="1"/>
      <c r="M77" s="1"/>
    </row>
    <row r="78" spans="1:13" s="2" customFormat="1" x14ac:dyDescent="0.25">
      <c r="A78" s="14"/>
      <c r="B78" s="15" t="s">
        <v>173</v>
      </c>
      <c r="C78" s="16" t="s">
        <v>174</v>
      </c>
      <c r="D78" s="16" t="s">
        <v>15</v>
      </c>
      <c r="E78" s="17">
        <v>1500</v>
      </c>
      <c r="F78" s="17">
        <v>153564300</v>
      </c>
      <c r="G78" s="18">
        <f t="shared" si="2"/>
        <v>1.2558473285043238E-2</v>
      </c>
      <c r="H78" s="19" t="s">
        <v>16</v>
      </c>
      <c r="J78" s="1"/>
      <c r="K78" s="22"/>
      <c r="L78" s="1"/>
      <c r="M78" s="1"/>
    </row>
    <row r="79" spans="1:13" s="2" customFormat="1" x14ac:dyDescent="0.25">
      <c r="A79" s="14"/>
      <c r="B79" s="15" t="s">
        <v>175</v>
      </c>
      <c r="C79" s="16" t="s">
        <v>176</v>
      </c>
      <c r="D79" s="16" t="s">
        <v>15</v>
      </c>
      <c r="E79" s="17">
        <v>1960</v>
      </c>
      <c r="F79" s="17">
        <v>194917688</v>
      </c>
      <c r="G79" s="18">
        <f t="shared" si="2"/>
        <v>1.5940349270829178E-2</v>
      </c>
      <c r="H79" s="19" t="s">
        <v>16</v>
      </c>
      <c r="J79" s="1"/>
      <c r="K79" s="22"/>
      <c r="L79" s="1"/>
      <c r="M79" s="1"/>
    </row>
    <row r="80" spans="1:13" s="2" customFormat="1" x14ac:dyDescent="0.25">
      <c r="A80" s="14"/>
      <c r="B80" s="15" t="s">
        <v>177</v>
      </c>
      <c r="C80" s="16" t="s">
        <v>178</v>
      </c>
      <c r="D80" s="16" t="s">
        <v>81</v>
      </c>
      <c r="E80" s="17">
        <v>4</v>
      </c>
      <c r="F80" s="17">
        <v>4216912</v>
      </c>
      <c r="G80" s="18">
        <f t="shared" si="2"/>
        <v>3.4485864681685948E-4</v>
      </c>
      <c r="H80" s="19" t="s">
        <v>16</v>
      </c>
      <c r="J80" s="1"/>
      <c r="K80" s="22"/>
      <c r="L80" s="1"/>
      <c r="M80" s="1"/>
    </row>
    <row r="81" spans="1:13" s="2" customFormat="1" x14ac:dyDescent="0.25">
      <c r="A81" s="14"/>
      <c r="B81" s="15" t="s">
        <v>179</v>
      </c>
      <c r="C81" s="16" t="s">
        <v>180</v>
      </c>
      <c r="D81" s="16" t="s">
        <v>81</v>
      </c>
      <c r="E81" s="17">
        <v>150</v>
      </c>
      <c r="F81" s="17">
        <v>150415650</v>
      </c>
      <c r="G81" s="18">
        <f t="shared" si="2"/>
        <v>1.2300976999064328E-2</v>
      </c>
      <c r="H81" s="19" t="s">
        <v>16</v>
      </c>
      <c r="J81" s="1"/>
      <c r="K81" s="22"/>
      <c r="L81" s="1"/>
      <c r="M81" s="1"/>
    </row>
    <row r="82" spans="1:13" s="2" customFormat="1" x14ac:dyDescent="0.25">
      <c r="A82" s="14"/>
      <c r="B82" s="15" t="s">
        <v>181</v>
      </c>
      <c r="C82" s="16" t="s">
        <v>182</v>
      </c>
      <c r="D82" s="16" t="s">
        <v>81</v>
      </c>
      <c r="E82" s="17">
        <v>9</v>
      </c>
      <c r="F82" s="17">
        <v>9382284</v>
      </c>
      <c r="G82" s="18">
        <f t="shared" si="2"/>
        <v>7.6728225874561086E-4</v>
      </c>
      <c r="H82" s="19" t="s">
        <v>16</v>
      </c>
      <c r="J82" s="1"/>
      <c r="K82" s="22"/>
      <c r="L82" s="1"/>
      <c r="M82" s="1"/>
    </row>
    <row r="83" spans="1:13" s="2" customFormat="1" x14ac:dyDescent="0.25">
      <c r="A83" s="14"/>
      <c r="B83" s="15" t="s">
        <v>183</v>
      </c>
      <c r="C83" s="16" t="s">
        <v>184</v>
      </c>
      <c r="D83" s="16" t="s">
        <v>81</v>
      </c>
      <c r="E83" s="17">
        <v>1000</v>
      </c>
      <c r="F83" s="17">
        <v>101607000</v>
      </c>
      <c r="G83" s="18">
        <f t="shared" si="2"/>
        <v>8.3094104233431103E-3</v>
      </c>
      <c r="H83" s="19" t="s">
        <v>16</v>
      </c>
      <c r="J83" s="1"/>
      <c r="K83" s="22"/>
      <c r="L83" s="1"/>
      <c r="M83" s="1"/>
    </row>
    <row r="84" spans="1:13" s="2" customFormat="1" x14ac:dyDescent="0.25">
      <c r="A84" s="14"/>
      <c r="B84" s="15" t="s">
        <v>185</v>
      </c>
      <c r="C84" s="16" t="s">
        <v>186</v>
      </c>
      <c r="D84" s="16" t="s">
        <v>81</v>
      </c>
      <c r="E84" s="17">
        <v>3950</v>
      </c>
      <c r="F84" s="17">
        <v>401974120</v>
      </c>
      <c r="G84" s="18">
        <f t="shared" si="2"/>
        <v>3.2873403826923088E-2</v>
      </c>
      <c r="H84" s="19" t="s">
        <v>16</v>
      </c>
      <c r="J84" s="1"/>
      <c r="K84" s="22"/>
      <c r="L84" s="1"/>
      <c r="M84" s="1"/>
    </row>
    <row r="85" spans="1:13" s="2" customFormat="1" x14ac:dyDescent="0.25">
      <c r="A85" s="1"/>
      <c r="B85" s="15" t="s">
        <v>187</v>
      </c>
      <c r="C85" s="16" t="s">
        <v>188</v>
      </c>
      <c r="D85" s="16" t="s">
        <v>81</v>
      </c>
      <c r="E85" s="17">
        <v>2500</v>
      </c>
      <c r="F85" s="17">
        <v>254105000</v>
      </c>
      <c r="G85" s="18">
        <f t="shared" si="2"/>
        <v>2.0780681799714595E-2</v>
      </c>
      <c r="H85" s="19" t="s">
        <v>16</v>
      </c>
      <c r="J85" s="1"/>
      <c r="K85" s="1"/>
      <c r="L85" s="1"/>
      <c r="M85" s="1"/>
    </row>
    <row r="86" spans="1:13" s="2" customFormat="1" x14ac:dyDescent="0.25">
      <c r="A86" s="1"/>
      <c r="B86" s="15" t="s">
        <v>189</v>
      </c>
      <c r="C86" s="16" t="s">
        <v>190</v>
      </c>
      <c r="D86" s="16" t="s">
        <v>15</v>
      </c>
      <c r="E86" s="17">
        <v>3000</v>
      </c>
      <c r="F86" s="17">
        <v>301163100</v>
      </c>
      <c r="G86" s="18">
        <f t="shared" si="2"/>
        <v>2.4629088569353721E-2</v>
      </c>
      <c r="H86" s="19" t="s">
        <v>16</v>
      </c>
      <c r="J86" s="1"/>
      <c r="K86" s="1"/>
      <c r="L86" s="1"/>
      <c r="M86" s="1"/>
    </row>
    <row r="87" spans="1:13" s="2" customFormat="1" x14ac:dyDescent="0.25">
      <c r="A87" s="1"/>
      <c r="B87" s="15" t="s">
        <v>191</v>
      </c>
      <c r="C87" s="16" t="s">
        <v>192</v>
      </c>
      <c r="D87" s="16" t="s">
        <v>193</v>
      </c>
      <c r="E87" s="17">
        <v>52</v>
      </c>
      <c r="F87" s="17">
        <v>52176540</v>
      </c>
      <c r="G87" s="18">
        <f t="shared" si="2"/>
        <v>4.2669922872437798E-3</v>
      </c>
      <c r="H87" s="19" t="s">
        <v>20</v>
      </c>
      <c r="J87" s="1"/>
      <c r="K87" s="1"/>
      <c r="L87" s="1"/>
      <c r="M87" s="1"/>
    </row>
    <row r="88" spans="1:13" s="2" customFormat="1" x14ac:dyDescent="0.25">
      <c r="A88" s="23"/>
      <c r="B88" s="15" t="s">
        <v>194</v>
      </c>
      <c r="C88" s="16" t="s">
        <v>195</v>
      </c>
      <c r="D88" s="16" t="s">
        <v>193</v>
      </c>
      <c r="E88" s="17">
        <v>20</v>
      </c>
      <c r="F88" s="17">
        <v>20086160</v>
      </c>
      <c r="G88" s="18">
        <f t="shared" si="2"/>
        <v>1.642644180705438E-3</v>
      </c>
      <c r="H88" s="19" t="s">
        <v>28</v>
      </c>
      <c r="J88" s="1"/>
      <c r="K88" s="1"/>
      <c r="L88" s="1"/>
      <c r="M88" s="1"/>
    </row>
    <row r="89" spans="1:13" s="2" customFormat="1" x14ac:dyDescent="0.25">
      <c r="A89" s="1"/>
      <c r="B89" s="15" t="s">
        <v>196</v>
      </c>
      <c r="C89" s="16" t="s">
        <v>197</v>
      </c>
      <c r="D89" s="16" t="s">
        <v>15</v>
      </c>
      <c r="E89" s="17">
        <v>7</v>
      </c>
      <c r="F89" s="17">
        <v>7173124</v>
      </c>
      <c r="G89" s="18">
        <f t="shared" si="2"/>
        <v>5.8661737216464047E-4</v>
      </c>
      <c r="H89" s="19" t="s">
        <v>16</v>
      </c>
      <c r="J89" s="1"/>
      <c r="K89" s="1"/>
      <c r="L89" s="1"/>
      <c r="M89" s="1"/>
    </row>
    <row r="90" spans="1:13" s="2" customFormat="1" x14ac:dyDescent="0.25">
      <c r="A90" s="1"/>
      <c r="B90" s="15" t="s">
        <v>198</v>
      </c>
      <c r="C90" s="16" t="s">
        <v>199</v>
      </c>
      <c r="D90" s="16" t="s">
        <v>200</v>
      </c>
      <c r="E90" s="17">
        <v>7450</v>
      </c>
      <c r="F90" s="17">
        <v>754985980</v>
      </c>
      <c r="G90" s="18">
        <f t="shared" si="2"/>
        <v>6.1742678867498429E-2</v>
      </c>
      <c r="H90" s="19" t="s">
        <v>16</v>
      </c>
      <c r="J90" s="1"/>
      <c r="K90" s="1"/>
      <c r="L90" s="1"/>
      <c r="M90" s="1"/>
    </row>
    <row r="91" spans="1:13" s="2" customFormat="1" x14ac:dyDescent="0.25">
      <c r="A91" s="1"/>
      <c r="B91" s="15" t="s">
        <v>201</v>
      </c>
      <c r="C91" s="16" t="s">
        <v>202</v>
      </c>
      <c r="D91" s="16" t="s">
        <v>203</v>
      </c>
      <c r="E91" s="17">
        <v>8</v>
      </c>
      <c r="F91" s="17">
        <v>8138464</v>
      </c>
      <c r="G91" s="18">
        <f t="shared" si="2"/>
        <v>6.655627820091397E-4</v>
      </c>
      <c r="H91" s="19" t="s">
        <v>16</v>
      </c>
      <c r="J91" s="1"/>
      <c r="K91" s="1"/>
      <c r="L91" s="1"/>
      <c r="M91" s="1"/>
    </row>
    <row r="92" spans="1:13" s="2" customFormat="1" x14ac:dyDescent="0.25">
      <c r="A92" s="24"/>
      <c r="B92" s="15" t="s">
        <v>204</v>
      </c>
      <c r="C92" s="16" t="s">
        <v>205</v>
      </c>
      <c r="D92" s="16" t="s">
        <v>203</v>
      </c>
      <c r="E92" s="17">
        <v>10</v>
      </c>
      <c r="F92" s="17">
        <v>9893550</v>
      </c>
      <c r="G92" s="18">
        <f t="shared" si="2"/>
        <v>8.0909354172317087E-4</v>
      </c>
      <c r="H92" s="19" t="s">
        <v>16</v>
      </c>
      <c r="J92" s="1"/>
      <c r="K92" s="1"/>
      <c r="L92" s="1"/>
      <c r="M92" s="1"/>
    </row>
    <row r="93" spans="1:13" s="2" customFormat="1" x14ac:dyDescent="0.25">
      <c r="A93" s="1"/>
      <c r="B93" s="15" t="s">
        <v>206</v>
      </c>
      <c r="C93" s="16" t="s">
        <v>207</v>
      </c>
      <c r="D93" s="16" t="s">
        <v>137</v>
      </c>
      <c r="E93" s="17">
        <v>17</v>
      </c>
      <c r="F93" s="17">
        <v>17471665</v>
      </c>
      <c r="G93" s="18">
        <f t="shared" si="2"/>
        <v>1.4288310378631295E-3</v>
      </c>
      <c r="H93" s="19" t="s">
        <v>16</v>
      </c>
      <c r="J93" s="1"/>
      <c r="K93" s="1"/>
      <c r="L93" s="1"/>
      <c r="M93" s="1"/>
    </row>
    <row r="94" spans="1:13" s="2" customFormat="1" x14ac:dyDescent="0.25">
      <c r="A94" s="1"/>
      <c r="B94" s="15" t="s">
        <v>208</v>
      </c>
      <c r="C94" s="16" t="s">
        <v>209</v>
      </c>
      <c r="D94" s="16" t="s">
        <v>137</v>
      </c>
      <c r="E94" s="17">
        <v>2500</v>
      </c>
      <c r="F94" s="17">
        <v>251118250</v>
      </c>
      <c r="G94" s="18">
        <f t="shared" si="2"/>
        <v>2.0536425679743335E-2</v>
      </c>
      <c r="H94" s="19" t="s">
        <v>16</v>
      </c>
      <c r="J94" s="1"/>
      <c r="K94" s="1"/>
      <c r="L94" s="1"/>
      <c r="M94" s="1"/>
    </row>
    <row r="95" spans="1:13" s="2" customFormat="1" x14ac:dyDescent="0.25">
      <c r="A95" s="1"/>
      <c r="B95" s="15" t="s">
        <v>210</v>
      </c>
      <c r="C95" s="16" t="s">
        <v>211</v>
      </c>
      <c r="D95" s="16" t="s">
        <v>200</v>
      </c>
      <c r="E95" s="17">
        <v>2000</v>
      </c>
      <c r="F95" s="17">
        <v>202674600</v>
      </c>
      <c r="G95" s="18">
        <f t="shared" si="2"/>
        <v>1.6574708767967714E-2</v>
      </c>
      <c r="H95" s="19" t="s">
        <v>19</v>
      </c>
      <c r="J95" s="1"/>
      <c r="K95" s="1"/>
      <c r="L95" s="1"/>
      <c r="M95" s="1"/>
    </row>
    <row r="96" spans="1:13" s="2" customFormat="1" x14ac:dyDescent="0.25">
      <c r="A96" s="1"/>
      <c r="B96" s="15" t="s">
        <v>212</v>
      </c>
      <c r="C96" s="16" t="s">
        <v>213</v>
      </c>
      <c r="D96" s="16" t="s">
        <v>200</v>
      </c>
      <c r="E96" s="17">
        <v>1500</v>
      </c>
      <c r="F96" s="17">
        <v>152361000</v>
      </c>
      <c r="G96" s="18">
        <f t="shared" si="2"/>
        <v>1.2460067529904235E-2</v>
      </c>
      <c r="H96" s="19" t="s">
        <v>19</v>
      </c>
      <c r="J96" s="1"/>
      <c r="K96" s="1"/>
      <c r="L96" s="1"/>
      <c r="M96" s="1"/>
    </row>
    <row r="97" spans="1:13" s="2" customFormat="1" x14ac:dyDescent="0.25">
      <c r="A97" s="1"/>
      <c r="B97" s="15" t="s">
        <v>214</v>
      </c>
      <c r="C97" s="16" t="s">
        <v>215</v>
      </c>
      <c r="D97" s="16" t="s">
        <v>193</v>
      </c>
      <c r="E97" s="17">
        <v>40</v>
      </c>
      <c r="F97" s="17">
        <v>8132744</v>
      </c>
      <c r="G97" s="18">
        <f t="shared" si="2"/>
        <v>6.6509500097415672E-4</v>
      </c>
      <c r="H97" s="19" t="s">
        <v>19</v>
      </c>
      <c r="J97" s="1"/>
      <c r="K97" s="1"/>
      <c r="L97" s="1"/>
      <c r="M97" s="1"/>
    </row>
    <row r="98" spans="1:13" s="2" customFormat="1" x14ac:dyDescent="0.25">
      <c r="A98" s="1"/>
      <c r="B98" s="15" t="s">
        <v>216</v>
      </c>
      <c r="C98" s="16" t="s">
        <v>217</v>
      </c>
      <c r="D98" s="16" t="s">
        <v>193</v>
      </c>
      <c r="E98" s="17">
        <v>140</v>
      </c>
      <c r="F98" s="17">
        <v>14488404</v>
      </c>
      <c r="G98" s="18">
        <f t="shared" si="2"/>
        <v>1.1848602479672266E-3</v>
      </c>
      <c r="H98" s="19" t="s">
        <v>32</v>
      </c>
      <c r="J98" s="1"/>
      <c r="K98" s="1"/>
      <c r="L98" s="1"/>
      <c r="M98" s="1"/>
    </row>
    <row r="99" spans="1:13" s="2" customFormat="1" x14ac:dyDescent="0.25">
      <c r="A99" s="1"/>
      <c r="B99" s="15" t="s">
        <v>218</v>
      </c>
      <c r="C99" s="16" t="s">
        <v>219</v>
      </c>
      <c r="D99" s="16" t="s">
        <v>193</v>
      </c>
      <c r="E99" s="17">
        <v>200</v>
      </c>
      <c r="F99" s="17">
        <v>20660540</v>
      </c>
      <c r="G99" s="18">
        <f t="shared" si="2"/>
        <v>1.6896169203686484E-3</v>
      </c>
      <c r="H99" s="19" t="s">
        <v>32</v>
      </c>
      <c r="J99" s="1"/>
      <c r="K99" s="1"/>
      <c r="L99" s="1"/>
      <c r="M99" s="1"/>
    </row>
    <row r="100" spans="1:13" s="2" customFormat="1" x14ac:dyDescent="0.25">
      <c r="A100" s="1"/>
      <c r="B100" s="15" t="s">
        <v>220</v>
      </c>
      <c r="C100" s="16" t="s">
        <v>221</v>
      </c>
      <c r="D100" s="16" t="s">
        <v>193</v>
      </c>
      <c r="E100" s="17">
        <v>100</v>
      </c>
      <c r="F100" s="17">
        <v>10310360</v>
      </c>
      <c r="G100" s="18">
        <f t="shared" si="2"/>
        <v>8.4318022235101782E-4</v>
      </c>
      <c r="H100" s="19" t="s">
        <v>32</v>
      </c>
      <c r="J100" s="1"/>
      <c r="K100" s="1"/>
      <c r="L100" s="1"/>
      <c r="M100" s="1"/>
    </row>
    <row r="101" spans="1:13" s="2" customFormat="1" x14ac:dyDescent="0.25">
      <c r="A101" s="1"/>
      <c r="B101" s="15" t="s">
        <v>222</v>
      </c>
      <c r="C101" s="16" t="s">
        <v>223</v>
      </c>
      <c r="D101" s="16" t="s">
        <v>193</v>
      </c>
      <c r="E101" s="17">
        <v>100</v>
      </c>
      <c r="F101" s="17">
        <v>10297590</v>
      </c>
      <c r="G101" s="18">
        <f t="shared" si="2"/>
        <v>8.4213589301242804E-4</v>
      </c>
      <c r="H101" s="19" t="s">
        <v>32</v>
      </c>
      <c r="J101" s="1"/>
      <c r="K101" s="1"/>
      <c r="L101" s="1"/>
      <c r="M101" s="1"/>
    </row>
    <row r="102" spans="1:13" s="2" customFormat="1" x14ac:dyDescent="0.25">
      <c r="A102" s="1"/>
      <c r="B102" s="15" t="s">
        <v>224</v>
      </c>
      <c r="C102" s="16" t="s">
        <v>225</v>
      </c>
      <c r="D102" s="16" t="s">
        <v>193</v>
      </c>
      <c r="E102" s="17">
        <v>100</v>
      </c>
      <c r="F102" s="17">
        <v>10304140</v>
      </c>
      <c r="G102" s="18">
        <f t="shared" si="2"/>
        <v>8.4267155136542437E-4</v>
      </c>
      <c r="H102" s="19" t="s">
        <v>32</v>
      </c>
      <c r="J102" s="1"/>
      <c r="K102" s="1"/>
      <c r="L102" s="1"/>
      <c r="M102" s="1"/>
    </row>
    <row r="103" spans="1:13" s="2" customFormat="1" x14ac:dyDescent="0.25">
      <c r="A103" s="23"/>
      <c r="B103" s="15" t="s">
        <v>226</v>
      </c>
      <c r="C103" s="16" t="s">
        <v>227</v>
      </c>
      <c r="D103" s="16" t="s">
        <v>193</v>
      </c>
      <c r="E103" s="17">
        <v>100</v>
      </c>
      <c r="F103" s="17">
        <v>10300460</v>
      </c>
      <c r="G103" s="18">
        <f t="shared" si="2"/>
        <v>8.423706013289318E-4</v>
      </c>
      <c r="H103" s="19" t="s">
        <v>32</v>
      </c>
      <c r="J103" s="1"/>
      <c r="K103" s="1"/>
      <c r="L103" s="1"/>
      <c r="M103" s="1"/>
    </row>
    <row r="104" spans="1:13" s="2" customFormat="1" x14ac:dyDescent="0.25">
      <c r="A104" s="1"/>
      <c r="B104" s="15" t="s">
        <v>228</v>
      </c>
      <c r="C104" s="16" t="s">
        <v>229</v>
      </c>
      <c r="D104" s="16" t="s">
        <v>193</v>
      </c>
      <c r="E104" s="17">
        <v>100</v>
      </c>
      <c r="F104" s="17">
        <v>10318560</v>
      </c>
      <c r="G104" s="18">
        <f t="shared" si="2"/>
        <v>8.4385081754102852E-4</v>
      </c>
      <c r="H104" s="19" t="s">
        <v>32</v>
      </c>
      <c r="J104" s="1"/>
      <c r="K104" s="1"/>
      <c r="L104" s="1"/>
      <c r="M104" s="1"/>
    </row>
    <row r="105" spans="1:13" s="2" customFormat="1" x14ac:dyDescent="0.25">
      <c r="A105" s="1"/>
      <c r="B105" s="15" t="s">
        <v>230</v>
      </c>
      <c r="C105" s="16" t="s">
        <v>231</v>
      </c>
      <c r="D105" s="16" t="s">
        <v>193</v>
      </c>
      <c r="E105" s="17">
        <v>100</v>
      </c>
      <c r="F105" s="17">
        <v>10331580</v>
      </c>
      <c r="G105" s="18">
        <f t="shared" si="2"/>
        <v>8.4491559185492348E-4</v>
      </c>
      <c r="H105" s="19" t="s">
        <v>32</v>
      </c>
      <c r="J105" s="1"/>
      <c r="K105" s="1"/>
      <c r="L105" s="1"/>
      <c r="M105" s="1"/>
    </row>
    <row r="106" spans="1:13" s="2" customFormat="1" x14ac:dyDescent="0.25">
      <c r="A106" s="1"/>
      <c r="B106" s="15" t="s">
        <v>232</v>
      </c>
      <c r="C106" s="16" t="s">
        <v>233</v>
      </c>
      <c r="D106" s="16" t="s">
        <v>76</v>
      </c>
      <c r="E106" s="17">
        <v>17</v>
      </c>
      <c r="F106" s="17">
        <v>18389308</v>
      </c>
      <c r="G106" s="18">
        <f t="shared" si="2"/>
        <v>1.5038757917590997E-3</v>
      </c>
      <c r="H106" s="19" t="s">
        <v>16</v>
      </c>
      <c r="J106" s="1"/>
      <c r="K106" s="1"/>
      <c r="L106" s="1"/>
      <c r="M106" s="1"/>
    </row>
    <row r="107" spans="1:13" s="2" customFormat="1" x14ac:dyDescent="0.25">
      <c r="A107" s="1"/>
      <c r="B107" s="15" t="s">
        <v>234</v>
      </c>
      <c r="C107" s="16" t="s">
        <v>235</v>
      </c>
      <c r="D107" s="16" t="s">
        <v>76</v>
      </c>
      <c r="E107" s="17">
        <v>22</v>
      </c>
      <c r="F107" s="17">
        <v>22558866</v>
      </c>
      <c r="G107" s="18">
        <f t="shared" si="2"/>
        <v>1.8448618331335489E-3</v>
      </c>
      <c r="H107" s="19" t="s">
        <v>16</v>
      </c>
      <c r="J107" s="1"/>
      <c r="K107" s="1"/>
      <c r="L107" s="1"/>
      <c r="M107" s="1"/>
    </row>
    <row r="108" spans="1:13" s="2" customFormat="1" x14ac:dyDescent="0.25">
      <c r="A108" s="1"/>
      <c r="B108" s="15" t="s">
        <v>236</v>
      </c>
      <c r="C108" s="16" t="s">
        <v>237</v>
      </c>
      <c r="D108" s="16" t="s">
        <v>76</v>
      </c>
      <c r="E108" s="17">
        <v>5</v>
      </c>
      <c r="F108" s="17">
        <v>4919255</v>
      </c>
      <c r="G108" s="18">
        <f t="shared" si="2"/>
        <v>4.0229618797998868E-4</v>
      </c>
      <c r="H108" s="19" t="s">
        <v>16</v>
      </c>
      <c r="J108" s="1"/>
      <c r="K108" s="1"/>
      <c r="L108" s="1"/>
      <c r="M108" s="1"/>
    </row>
    <row r="109" spans="1:13" s="2" customFormat="1" x14ac:dyDescent="0.25">
      <c r="A109" s="1"/>
      <c r="B109" s="15" t="s">
        <v>238</v>
      </c>
      <c r="C109" s="16" t="s">
        <v>239</v>
      </c>
      <c r="D109" s="16" t="s">
        <v>76</v>
      </c>
      <c r="E109" s="17">
        <v>50</v>
      </c>
      <c r="F109" s="17">
        <v>49502650</v>
      </c>
      <c r="G109" s="18">
        <f t="shared" si="2"/>
        <v>4.048321827168461E-3</v>
      </c>
      <c r="H109" s="19" t="s">
        <v>16</v>
      </c>
      <c r="J109" s="1"/>
      <c r="K109" s="1"/>
      <c r="L109" s="1"/>
      <c r="M109" s="1"/>
    </row>
    <row r="110" spans="1:13" s="2" customFormat="1" x14ac:dyDescent="0.25">
      <c r="A110" s="25"/>
      <c r="B110" s="15" t="s">
        <v>240</v>
      </c>
      <c r="C110" s="16" t="s">
        <v>241</v>
      </c>
      <c r="D110" s="16" t="s">
        <v>76</v>
      </c>
      <c r="E110" s="17">
        <v>17</v>
      </c>
      <c r="F110" s="17">
        <v>16652299</v>
      </c>
      <c r="G110" s="18">
        <f t="shared" si="2"/>
        <v>1.3618233673194371E-3</v>
      </c>
      <c r="H110" s="19" t="s">
        <v>16</v>
      </c>
      <c r="J110" s="1"/>
      <c r="K110" s="1"/>
      <c r="L110" s="1"/>
      <c r="M110" s="1"/>
    </row>
    <row r="111" spans="1:13" s="2" customFormat="1" x14ac:dyDescent="0.25">
      <c r="A111" s="1"/>
      <c r="B111" s="15" t="s">
        <v>242</v>
      </c>
      <c r="C111" s="16" t="s">
        <v>243</v>
      </c>
      <c r="D111" s="16" t="s">
        <v>76</v>
      </c>
      <c r="E111" s="17">
        <v>3</v>
      </c>
      <c r="F111" s="17">
        <v>3002076</v>
      </c>
      <c r="G111" s="18">
        <f t="shared" si="2"/>
        <v>2.4550947873737232E-4</v>
      </c>
      <c r="H111" s="19" t="s">
        <v>16</v>
      </c>
      <c r="J111" s="1"/>
      <c r="K111" s="1"/>
      <c r="L111" s="1"/>
      <c r="M111" s="1"/>
    </row>
    <row r="112" spans="1:13" s="2" customFormat="1" x14ac:dyDescent="0.25">
      <c r="A112" s="1"/>
      <c r="B112" s="15" t="s">
        <v>244</v>
      </c>
      <c r="C112" s="16" t="s">
        <v>245</v>
      </c>
      <c r="D112" s="16" t="s">
        <v>76</v>
      </c>
      <c r="E112" s="17">
        <v>9</v>
      </c>
      <c r="F112" s="17">
        <v>8830656</v>
      </c>
      <c r="G112" s="18">
        <f t="shared" si="2"/>
        <v>7.2217017539497649E-4</v>
      </c>
      <c r="H112" s="19" t="s">
        <v>16</v>
      </c>
      <c r="J112" s="1"/>
      <c r="K112" s="1"/>
      <c r="L112" s="1"/>
      <c r="M112" s="1"/>
    </row>
    <row r="113" spans="1:13" s="2" customFormat="1" x14ac:dyDescent="0.25">
      <c r="A113" s="1"/>
      <c r="B113" s="15"/>
      <c r="C113" s="16"/>
      <c r="D113" s="16"/>
      <c r="E113" s="17"/>
      <c r="F113" s="17"/>
      <c r="G113" s="18"/>
      <c r="H113" s="19"/>
      <c r="J113" s="1"/>
      <c r="K113" s="1"/>
      <c r="L113" s="1"/>
      <c r="M113" s="1"/>
    </row>
    <row r="114" spans="1:13" s="2" customFormat="1" x14ac:dyDescent="0.25">
      <c r="A114" s="1"/>
      <c r="B114" s="15"/>
      <c r="C114" s="16"/>
      <c r="D114" s="16"/>
      <c r="E114" s="17"/>
      <c r="F114" s="17"/>
      <c r="G114" s="18"/>
      <c r="H114" s="19"/>
      <c r="J114" s="1"/>
      <c r="K114" s="1"/>
      <c r="L114" s="1"/>
      <c r="M114" s="1"/>
    </row>
    <row r="115" spans="1:13" s="2" customFormat="1" x14ac:dyDescent="0.25">
      <c r="A115" s="1"/>
      <c r="B115" s="15"/>
      <c r="C115" s="16"/>
      <c r="D115" s="16"/>
      <c r="E115" s="17"/>
      <c r="F115" s="17"/>
      <c r="G115" s="18"/>
      <c r="H115" s="19"/>
      <c r="J115" s="1"/>
      <c r="K115" s="1"/>
      <c r="L115" s="1"/>
      <c r="M115" s="1"/>
    </row>
    <row r="116" spans="1:13" s="2" customFormat="1" x14ac:dyDescent="0.25">
      <c r="A116" s="1"/>
      <c r="B116" s="15"/>
      <c r="C116" s="16"/>
      <c r="D116" s="16"/>
      <c r="E116" s="17"/>
      <c r="F116" s="17"/>
      <c r="G116" s="18"/>
      <c r="H116" s="19"/>
      <c r="J116" s="1"/>
      <c r="K116" s="1"/>
      <c r="L116" s="1"/>
      <c r="M116" s="1"/>
    </row>
    <row r="117" spans="1:13" s="2" customFormat="1" x14ac:dyDescent="0.25">
      <c r="A117" s="1"/>
      <c r="B117" s="26"/>
      <c r="C117" s="26" t="s">
        <v>246</v>
      </c>
      <c r="D117" s="26"/>
      <c r="E117" s="27"/>
      <c r="F117" s="28">
        <f>SUM(F7:F116)</f>
        <v>10701260219.700001</v>
      </c>
      <c r="G117" s="29">
        <f>+F117/$F$129</f>
        <v>0.8751480037052779</v>
      </c>
      <c r="H117" s="30"/>
      <c r="J117" s="1"/>
      <c r="K117" s="1"/>
      <c r="L117" s="1"/>
      <c r="M117" s="1"/>
    </row>
    <row r="118" spans="1:13" s="2" customFormat="1" x14ac:dyDescent="0.25">
      <c r="A118" s="1"/>
      <c r="E118" s="3"/>
      <c r="G118" s="31"/>
      <c r="J118" s="32" t="s">
        <v>16</v>
      </c>
      <c r="K118" s="1"/>
      <c r="L118" s="1"/>
      <c r="M118" s="1"/>
    </row>
    <row r="119" spans="1:13" s="2" customFormat="1" x14ac:dyDescent="0.25">
      <c r="A119" s="1"/>
      <c r="B119" s="33"/>
      <c r="C119" s="33" t="s">
        <v>247</v>
      </c>
      <c r="D119" s="33"/>
      <c r="E119" s="33"/>
      <c r="F119" s="33" t="s">
        <v>10</v>
      </c>
      <c r="G119" s="34" t="s">
        <v>11</v>
      </c>
      <c r="J119" s="32" t="s">
        <v>16</v>
      </c>
      <c r="K119" s="1"/>
      <c r="L119" s="20" t="s">
        <v>16</v>
      </c>
      <c r="M119" s="1"/>
    </row>
    <row r="120" spans="1:13" s="2" customFormat="1" x14ac:dyDescent="0.25">
      <c r="A120" s="1"/>
      <c r="B120" s="25"/>
      <c r="C120" s="26" t="s">
        <v>248</v>
      </c>
      <c r="D120" s="16"/>
      <c r="E120" s="35"/>
      <c r="F120" s="36" t="s">
        <v>249</v>
      </c>
      <c r="G120" s="37">
        <v>0</v>
      </c>
      <c r="J120" s="32" t="s">
        <v>16</v>
      </c>
      <c r="K120" s="1"/>
      <c r="L120" s="20" t="s">
        <v>250</v>
      </c>
      <c r="M120" s="1"/>
    </row>
    <row r="121" spans="1:13" s="2" customFormat="1" x14ac:dyDescent="0.25">
      <c r="A121" s="1"/>
      <c r="B121" s="25" t="s">
        <v>251</v>
      </c>
      <c r="C121" s="26" t="s">
        <v>252</v>
      </c>
      <c r="D121" s="26"/>
      <c r="E121" s="27"/>
      <c r="F121" s="17">
        <v>1062488881.0599999</v>
      </c>
      <c r="G121" s="37">
        <f>+F121/$F$129</f>
        <v>8.6890235741298547E-2</v>
      </c>
      <c r="J121" s="32" t="s">
        <v>16</v>
      </c>
      <c r="K121" s="1"/>
      <c r="L121" s="20" t="s">
        <v>250</v>
      </c>
      <c r="M121" s="1"/>
    </row>
    <row r="122" spans="1:13" s="2" customFormat="1" x14ac:dyDescent="0.25">
      <c r="A122" s="1"/>
      <c r="B122" s="25"/>
      <c r="C122" s="26" t="s">
        <v>253</v>
      </c>
      <c r="D122" s="16"/>
      <c r="E122" s="35"/>
      <c r="F122" s="27" t="s">
        <v>249</v>
      </c>
      <c r="G122" s="37">
        <v>0</v>
      </c>
      <c r="J122" s="32" t="s">
        <v>250</v>
      </c>
      <c r="K122" s="1"/>
      <c r="L122" s="20" t="s">
        <v>19</v>
      </c>
      <c r="M122" s="1"/>
    </row>
    <row r="123" spans="1:13" s="2" customFormat="1" x14ac:dyDescent="0.25">
      <c r="A123" s="1"/>
      <c r="B123" s="25"/>
      <c r="C123" s="26" t="s">
        <v>254</v>
      </c>
      <c r="D123" s="16"/>
      <c r="E123" s="35"/>
      <c r="F123" s="27" t="s">
        <v>249</v>
      </c>
      <c r="G123" s="37">
        <v>0</v>
      </c>
      <c r="J123" s="32" t="s">
        <v>19</v>
      </c>
      <c r="K123" s="1"/>
      <c r="L123" s="20" t="s">
        <v>25</v>
      </c>
      <c r="M123" s="1"/>
    </row>
    <row r="124" spans="1:13" s="2" customFormat="1" x14ac:dyDescent="0.25">
      <c r="A124" s="1"/>
      <c r="B124" s="25"/>
      <c r="C124" s="26" t="s">
        <v>255</v>
      </c>
      <c r="D124" s="16"/>
      <c r="E124" s="35"/>
      <c r="F124" s="27" t="s">
        <v>249</v>
      </c>
      <c r="G124" s="37">
        <v>0</v>
      </c>
      <c r="J124" s="20" t="s">
        <v>25</v>
      </c>
      <c r="K124" s="1"/>
      <c r="L124" s="22" t="s">
        <v>28</v>
      </c>
      <c r="M124" s="1"/>
    </row>
    <row r="125" spans="1:13" s="2" customFormat="1" x14ac:dyDescent="0.25">
      <c r="A125" s="1"/>
      <c r="B125" s="16" t="s">
        <v>256</v>
      </c>
      <c r="C125" s="16" t="s">
        <v>257</v>
      </c>
      <c r="D125" s="16"/>
      <c r="E125" s="35"/>
      <c r="F125" s="17">
        <v>464194257.83999997</v>
      </c>
      <c r="G125" s="37">
        <f>+F125/$F$129</f>
        <v>3.796176055342363E-2</v>
      </c>
      <c r="J125" s="20" t="s">
        <v>16</v>
      </c>
      <c r="K125" s="1"/>
      <c r="L125" s="22" t="s">
        <v>32</v>
      </c>
      <c r="M125" s="1"/>
    </row>
    <row r="126" spans="1:13" s="2" customFormat="1" x14ac:dyDescent="0.25">
      <c r="A126" s="1"/>
      <c r="B126" s="25"/>
      <c r="C126" s="16"/>
      <c r="D126" s="16"/>
      <c r="E126" s="35"/>
      <c r="F126" s="36"/>
      <c r="G126" s="37"/>
      <c r="J126" s="20" t="s">
        <v>16</v>
      </c>
      <c r="K126" s="1"/>
      <c r="L126" s="22" t="s">
        <v>258</v>
      </c>
      <c r="M126" s="1"/>
    </row>
    <row r="127" spans="1:13" s="2" customFormat="1" x14ac:dyDescent="0.25">
      <c r="A127" s="1"/>
      <c r="B127" s="25"/>
      <c r="C127" s="16" t="s">
        <v>259</v>
      </c>
      <c r="D127" s="16"/>
      <c r="E127" s="35"/>
      <c r="F127" s="38">
        <f>SUM(F120:F126)</f>
        <v>1526683138.8999999</v>
      </c>
      <c r="G127" s="37">
        <f>+F127/$F$129</f>
        <v>0.12485199629472217</v>
      </c>
      <c r="J127" s="1"/>
      <c r="K127" s="1"/>
      <c r="L127" s="1"/>
      <c r="M127" s="1"/>
    </row>
    <row r="128" spans="1:13" s="2" customFormat="1" x14ac:dyDescent="0.25">
      <c r="A128" s="1"/>
      <c r="B128" s="25"/>
      <c r="C128" s="16"/>
      <c r="D128" s="16"/>
      <c r="E128" s="35"/>
      <c r="F128" s="38"/>
      <c r="G128" s="37"/>
      <c r="J128" s="1"/>
      <c r="K128" s="1"/>
      <c r="L128" s="1"/>
      <c r="M128" s="1"/>
    </row>
    <row r="129" spans="1:13" s="2" customFormat="1" x14ac:dyDescent="0.25">
      <c r="A129" s="1"/>
      <c r="B129" s="39"/>
      <c r="C129" s="40" t="s">
        <v>260</v>
      </c>
      <c r="D129" s="41"/>
      <c r="E129" s="42"/>
      <c r="F129" s="42">
        <f>+F127+F117</f>
        <v>12227943358.6</v>
      </c>
      <c r="G129" s="43">
        <v>1</v>
      </c>
      <c r="J129" s="1"/>
      <c r="K129" s="1"/>
      <c r="L129" s="1"/>
      <c r="M129" s="1"/>
    </row>
    <row r="130" spans="1:13" s="2" customFormat="1" x14ac:dyDescent="0.25">
      <c r="A130" s="1"/>
      <c r="E130" s="3"/>
      <c r="F130" s="44"/>
      <c r="G130" s="8"/>
      <c r="J130" s="1"/>
      <c r="K130" s="1"/>
      <c r="L130" s="1"/>
      <c r="M130" s="1"/>
    </row>
    <row r="131" spans="1:13" s="2" customFormat="1" x14ac:dyDescent="0.25">
      <c r="A131" s="1"/>
      <c r="C131" s="26" t="s">
        <v>261</v>
      </c>
      <c r="D131" s="45">
        <v>6.41</v>
      </c>
      <c r="E131" s="3"/>
      <c r="F131" s="3">
        <v>0</v>
      </c>
      <c r="G131" s="8"/>
      <c r="J131" s="1"/>
      <c r="K131" s="1"/>
      <c r="L131" s="1"/>
      <c r="M131" s="1"/>
    </row>
    <row r="132" spans="1:13" s="2" customFormat="1" x14ac:dyDescent="0.25">
      <c r="A132" s="1"/>
      <c r="C132" s="26" t="s">
        <v>262</v>
      </c>
      <c r="D132" s="45">
        <v>4.5796454703817098</v>
      </c>
      <c r="E132" s="3"/>
      <c r="G132" s="8"/>
      <c r="J132" s="1"/>
      <c r="K132" s="1"/>
      <c r="L132" s="1"/>
      <c r="M132" s="1"/>
    </row>
    <row r="133" spans="1:13" s="2" customFormat="1" x14ac:dyDescent="0.25">
      <c r="A133" s="1"/>
      <c r="C133" s="26" t="s">
        <v>263</v>
      </c>
      <c r="D133" s="45">
        <v>7.174853796402016</v>
      </c>
      <c r="E133" s="3"/>
      <c r="G133" s="8"/>
      <c r="J133" s="1"/>
      <c r="K133" s="1"/>
      <c r="L133" s="1"/>
      <c r="M133" s="1"/>
    </row>
    <row r="134" spans="1:13" s="2" customFormat="1" x14ac:dyDescent="0.25">
      <c r="A134" s="1"/>
      <c r="C134" s="26" t="s">
        <v>264</v>
      </c>
      <c r="D134" s="46">
        <v>19.5716</v>
      </c>
      <c r="E134" s="3"/>
      <c r="G134" s="8"/>
      <c r="J134" s="1"/>
      <c r="K134" s="1"/>
      <c r="L134" s="1"/>
      <c r="M134" s="1"/>
    </row>
    <row r="135" spans="1:13" s="2" customFormat="1" x14ac:dyDescent="0.25">
      <c r="A135" s="1"/>
      <c r="C135" s="26" t="s">
        <v>265</v>
      </c>
      <c r="D135" s="46">
        <v>19.587800000000001</v>
      </c>
      <c r="E135" s="3"/>
      <c r="G135" s="8"/>
      <c r="J135" s="1"/>
      <c r="K135" s="1"/>
      <c r="L135" s="1"/>
      <c r="M135" s="1"/>
    </row>
    <row r="136" spans="1:13" s="2" customFormat="1" x14ac:dyDescent="0.25">
      <c r="A136" s="1"/>
      <c r="C136" s="26" t="s">
        <v>266</v>
      </c>
      <c r="D136" s="47"/>
      <c r="E136" s="3"/>
      <c r="G136" s="8"/>
      <c r="J136" s="1"/>
      <c r="K136" s="1"/>
      <c r="L136" s="1"/>
      <c r="M136" s="1"/>
    </row>
    <row r="137" spans="1:13" s="2" customFormat="1" x14ac:dyDescent="0.25">
      <c r="A137" s="1"/>
      <c r="C137" s="26" t="s">
        <v>267</v>
      </c>
      <c r="D137" s="48">
        <v>0</v>
      </c>
      <c r="E137" s="3"/>
      <c r="G137" s="8"/>
      <c r="J137" s="1"/>
      <c r="K137" s="1"/>
      <c r="L137" s="1"/>
      <c r="M137" s="1"/>
    </row>
    <row r="138" spans="1:13" s="2" customFormat="1" x14ac:dyDescent="0.25">
      <c r="A138" s="1"/>
      <c r="C138" s="26" t="s">
        <v>268</v>
      </c>
      <c r="D138" s="48">
        <v>0</v>
      </c>
      <c r="E138" s="3"/>
      <c r="F138" s="44"/>
      <c r="G138" s="49"/>
      <c r="J138" s="1"/>
      <c r="K138" s="1"/>
      <c r="L138" s="1"/>
      <c r="M138" s="1"/>
    </row>
    <row r="139" spans="1:13" s="2" customFormat="1" x14ac:dyDescent="0.25">
      <c r="A139" s="1"/>
      <c r="B139" s="50"/>
      <c r="C139" s="51"/>
      <c r="E139" s="3"/>
      <c r="G139" s="8"/>
      <c r="J139" s="1"/>
      <c r="K139" s="1"/>
      <c r="L139" s="1"/>
      <c r="M139" s="1"/>
    </row>
    <row r="140" spans="1:13" s="2" customFormat="1" x14ac:dyDescent="0.25">
      <c r="A140" s="1"/>
      <c r="E140" s="3"/>
      <c r="F140" s="3"/>
      <c r="G140" s="8"/>
      <c r="J140" s="1"/>
      <c r="K140" s="1"/>
      <c r="L140" s="1"/>
      <c r="M140" s="1"/>
    </row>
    <row r="141" spans="1:13" s="2" customFormat="1" x14ac:dyDescent="0.25">
      <c r="A141" s="1"/>
      <c r="C141" s="33" t="s">
        <v>269</v>
      </c>
      <c r="D141" s="33"/>
      <c r="E141" s="33"/>
      <c r="F141" s="33"/>
      <c r="G141" s="52"/>
      <c r="J141" s="1"/>
      <c r="K141" s="1"/>
      <c r="L141" s="1"/>
      <c r="M141" s="1"/>
    </row>
    <row r="142" spans="1:13" s="2" customFormat="1" x14ac:dyDescent="0.25">
      <c r="A142" s="1"/>
      <c r="C142" s="33" t="s">
        <v>270</v>
      </c>
      <c r="D142" s="33"/>
      <c r="E142" s="33"/>
      <c r="F142" s="33" t="s">
        <v>10</v>
      </c>
      <c r="G142" s="52" t="s">
        <v>11</v>
      </c>
      <c r="J142" s="1"/>
      <c r="K142" s="1"/>
      <c r="L142" s="1"/>
      <c r="M142" s="1"/>
    </row>
    <row r="143" spans="1:13" s="2" customFormat="1" x14ac:dyDescent="0.25">
      <c r="A143" s="1"/>
      <c r="C143" s="26" t="s">
        <v>271</v>
      </c>
      <c r="D143" s="16"/>
      <c r="E143" s="35"/>
      <c r="F143" s="53">
        <f>SUMIF(Table1345676857[[Industry ]],A109,Table1345676857[Market Value])</f>
        <v>0</v>
      </c>
      <c r="G143" s="54">
        <f>+F143/$F$129</f>
        <v>0</v>
      </c>
      <c r="H143" s="1"/>
      <c r="I143" s="1"/>
      <c r="J143" s="1"/>
      <c r="K143" s="1"/>
      <c r="L143" s="1"/>
      <c r="M143" s="1"/>
    </row>
    <row r="144" spans="1:13" s="2" customFormat="1" x14ac:dyDescent="0.25">
      <c r="A144" s="1"/>
      <c r="C144" s="16" t="s">
        <v>272</v>
      </c>
      <c r="D144" s="16"/>
      <c r="E144" s="35"/>
      <c r="F144" s="53">
        <f>SUMIF(Table1345676857[[Industry ]],A110,Table1345676857[Market Value])</f>
        <v>0</v>
      </c>
      <c r="G144" s="54">
        <f>+F144/$F$129</f>
        <v>0</v>
      </c>
      <c r="H144" s="1"/>
      <c r="I144" s="1"/>
      <c r="J144" s="1"/>
      <c r="K144" s="1"/>
      <c r="L144" s="1"/>
      <c r="M144" s="1"/>
    </row>
    <row r="145" spans="1:13" s="2" customFormat="1" x14ac:dyDescent="0.25">
      <c r="A145" s="1"/>
      <c r="C145" s="16" t="s">
        <v>273</v>
      </c>
      <c r="D145" s="16"/>
      <c r="E145" s="35"/>
      <c r="F145" s="53">
        <f t="shared" ref="F145:F154" si="3">SUMIF($E$157:$E$166,C145,$H$157:$H$166)</f>
        <v>10370330734.700001</v>
      </c>
      <c r="G145" s="54">
        <f>+F145/$F$129</f>
        <v>0.84808462311092347</v>
      </c>
      <c r="H145" s="1"/>
      <c r="I145" s="1"/>
      <c r="J145" s="1"/>
      <c r="K145" s="1"/>
      <c r="L145" s="1"/>
      <c r="M145" s="1"/>
    </row>
    <row r="146" spans="1:13" s="2" customFormat="1" x14ac:dyDescent="0.25">
      <c r="A146" s="1"/>
      <c r="C146" s="16" t="s">
        <v>274</v>
      </c>
      <c r="D146" s="16"/>
      <c r="E146" s="35"/>
      <c r="F146" s="53">
        <f t="shared" si="3"/>
        <v>0</v>
      </c>
      <c r="G146" s="54">
        <f t="shared" ref="G146:G154" si="4">+F146/$F$129</f>
        <v>0</v>
      </c>
      <c r="H146" s="1"/>
      <c r="I146" s="1"/>
      <c r="J146" s="1"/>
      <c r="K146" s="1"/>
      <c r="L146" s="1"/>
      <c r="M146" s="1"/>
    </row>
    <row r="147" spans="1:13" s="2" customFormat="1" x14ac:dyDescent="0.25">
      <c r="A147" s="1"/>
      <c r="C147" s="16" t="s">
        <v>275</v>
      </c>
      <c r="D147" s="16"/>
      <c r="E147" s="35"/>
      <c r="F147" s="53">
        <f t="shared" si="3"/>
        <v>330929485</v>
      </c>
      <c r="G147" s="54">
        <f>+F147/$F$129</f>
        <v>2.7063380594354397E-2</v>
      </c>
      <c r="H147" s="1"/>
      <c r="I147" s="1"/>
      <c r="J147" s="1"/>
      <c r="K147" s="1"/>
      <c r="L147" s="1"/>
      <c r="M147" s="1"/>
    </row>
    <row r="148" spans="1:13" s="2" customFormat="1" x14ac:dyDescent="0.25">
      <c r="A148" s="1"/>
      <c r="C148" s="16" t="s">
        <v>276</v>
      </c>
      <c r="D148" s="16"/>
      <c r="E148" s="35"/>
      <c r="F148" s="53">
        <f t="shared" si="3"/>
        <v>0</v>
      </c>
      <c r="G148" s="54">
        <f t="shared" si="4"/>
        <v>0</v>
      </c>
      <c r="H148" s="1"/>
      <c r="I148" s="1"/>
      <c r="J148" s="1"/>
      <c r="K148" s="1"/>
      <c r="L148" s="1"/>
      <c r="M148" s="1"/>
    </row>
    <row r="149" spans="1:13" s="2" customFormat="1" x14ac:dyDescent="0.25">
      <c r="A149" s="1"/>
      <c r="C149" s="16" t="s">
        <v>277</v>
      </c>
      <c r="D149" s="16"/>
      <c r="E149" s="35"/>
      <c r="F149" s="53">
        <f t="shared" si="3"/>
        <v>0</v>
      </c>
      <c r="G149" s="54">
        <f t="shared" si="4"/>
        <v>0</v>
      </c>
      <c r="H149" s="1"/>
      <c r="I149" s="1"/>
      <c r="J149" s="1"/>
      <c r="K149" s="1"/>
      <c r="L149" s="1"/>
      <c r="M149" s="1"/>
    </row>
    <row r="150" spans="1:13" s="2" customFormat="1" x14ac:dyDescent="0.25">
      <c r="A150" s="1"/>
      <c r="C150" s="16" t="s">
        <v>278</v>
      </c>
      <c r="D150" s="16"/>
      <c r="E150" s="35"/>
      <c r="F150" s="53">
        <f t="shared" si="3"/>
        <v>0</v>
      </c>
      <c r="G150" s="54">
        <f t="shared" si="4"/>
        <v>0</v>
      </c>
      <c r="H150" s="1"/>
      <c r="I150" s="1"/>
      <c r="J150" s="1"/>
      <c r="K150" s="1"/>
      <c r="L150" s="1"/>
      <c r="M150" s="1"/>
    </row>
    <row r="151" spans="1:13" s="2" customFormat="1" x14ac:dyDescent="0.25">
      <c r="A151" s="1"/>
      <c r="C151" s="16" t="s">
        <v>279</v>
      </c>
      <c r="D151" s="16"/>
      <c r="E151" s="35"/>
      <c r="F151" s="53">
        <f t="shared" si="3"/>
        <v>0</v>
      </c>
      <c r="G151" s="54">
        <f t="shared" si="4"/>
        <v>0</v>
      </c>
      <c r="H151" s="1"/>
      <c r="I151" s="1"/>
      <c r="J151" s="1"/>
      <c r="K151" s="1"/>
      <c r="L151" s="1"/>
      <c r="M151" s="1"/>
    </row>
    <row r="152" spans="1:13" s="2" customFormat="1" x14ac:dyDescent="0.25">
      <c r="A152" s="1"/>
      <c r="C152" s="16" t="s">
        <v>280</v>
      </c>
      <c r="D152" s="16"/>
      <c r="E152" s="35"/>
      <c r="F152" s="53">
        <f t="shared" si="3"/>
        <v>0</v>
      </c>
      <c r="G152" s="54">
        <f t="shared" si="4"/>
        <v>0</v>
      </c>
      <c r="H152" s="1"/>
      <c r="I152" s="1"/>
      <c r="J152" s="1"/>
      <c r="K152" s="1"/>
      <c r="L152" s="1"/>
      <c r="M152" s="1"/>
    </row>
    <row r="153" spans="1:13" s="2" customFormat="1" x14ac:dyDescent="0.25">
      <c r="A153" s="1"/>
      <c r="C153" s="16" t="s">
        <v>281</v>
      </c>
      <c r="D153" s="16"/>
      <c r="E153" s="35"/>
      <c r="F153" s="53">
        <f t="shared" si="3"/>
        <v>0</v>
      </c>
      <c r="G153" s="55">
        <f t="shared" si="4"/>
        <v>0</v>
      </c>
      <c r="H153" s="1"/>
      <c r="I153" s="1"/>
      <c r="J153" s="1"/>
      <c r="K153" s="1"/>
      <c r="L153" s="1"/>
      <c r="M153" s="1"/>
    </row>
    <row r="154" spans="1:13" s="2" customFormat="1" x14ac:dyDescent="0.25">
      <c r="A154" s="1"/>
      <c r="C154" s="16" t="s">
        <v>282</v>
      </c>
      <c r="D154" s="16"/>
      <c r="E154" s="35"/>
      <c r="F154" s="53">
        <f t="shared" si="3"/>
        <v>0</v>
      </c>
      <c r="G154" s="55">
        <f t="shared" si="4"/>
        <v>0</v>
      </c>
      <c r="H154" s="1"/>
      <c r="I154" s="1"/>
      <c r="J154" s="1"/>
      <c r="K154" s="1"/>
      <c r="L154" s="1"/>
      <c r="M154" s="1"/>
    </row>
    <row r="155" spans="1:13" s="2" customFormat="1" x14ac:dyDescent="0.25">
      <c r="A155" s="1"/>
      <c r="C155" s="16" t="s">
        <v>283</v>
      </c>
      <c r="D155" s="16"/>
      <c r="E155" s="35"/>
      <c r="F155" s="56">
        <f>SUM(F143:F154)</f>
        <v>10701260219.700001</v>
      </c>
      <c r="G155" s="57">
        <f>SUM(G143:G154)</f>
        <v>0.8751480037052779</v>
      </c>
      <c r="H155" s="58">
        <f>F117-H167</f>
        <v>0</v>
      </c>
      <c r="I155" s="1"/>
      <c r="J155" s="1"/>
      <c r="K155" s="1"/>
      <c r="L155" s="1"/>
      <c r="M155" s="1"/>
    </row>
    <row r="156" spans="1:13" s="2" customFormat="1" x14ac:dyDescent="0.25">
      <c r="A156" s="1"/>
      <c r="E156" s="3"/>
      <c r="G156" s="8"/>
      <c r="H156" s="1"/>
      <c r="I156" s="1"/>
      <c r="J156" s="1"/>
      <c r="K156" s="1"/>
      <c r="L156" s="1"/>
      <c r="M156" s="1"/>
    </row>
    <row r="157" spans="1:13" x14ac:dyDescent="0.25">
      <c r="E157" s="1" t="s">
        <v>273</v>
      </c>
      <c r="F157" s="1" t="s">
        <v>19</v>
      </c>
      <c r="G157" s="59">
        <f>H157/$F$129</f>
        <v>0.12744709960599834</v>
      </c>
      <c r="H157" s="21">
        <f t="shared" ref="H157:H166" si="5">SUMIF($H$7:$H$116,F157,$F$7:$F$116)</f>
        <v>1558415915.2</v>
      </c>
    </row>
    <row r="158" spans="1:13" x14ac:dyDescent="0.25">
      <c r="C158" s="1" t="s">
        <v>273</v>
      </c>
      <c r="E158" s="1" t="s">
        <v>273</v>
      </c>
      <c r="F158" s="1" t="s">
        <v>284</v>
      </c>
      <c r="G158" s="59">
        <f t="shared" ref="G158:G166" si="6">H158/$F$129</f>
        <v>0</v>
      </c>
      <c r="H158" s="21">
        <f t="shared" si="5"/>
        <v>0</v>
      </c>
    </row>
    <row r="159" spans="1:13" x14ac:dyDescent="0.25">
      <c r="C159" s="1" t="s">
        <v>273</v>
      </c>
      <c r="E159" s="1" t="s">
        <v>273</v>
      </c>
      <c r="F159" s="20" t="s">
        <v>25</v>
      </c>
      <c r="G159" s="59">
        <f t="shared" si="6"/>
        <v>0</v>
      </c>
      <c r="H159" s="21">
        <f t="shared" si="5"/>
        <v>0</v>
      </c>
    </row>
    <row r="160" spans="1:13" x14ac:dyDescent="0.25">
      <c r="C160" s="1" t="s">
        <v>273</v>
      </c>
      <c r="E160" s="1" t="s">
        <v>273</v>
      </c>
      <c r="F160" s="22" t="s">
        <v>258</v>
      </c>
      <c r="G160" s="59">
        <f t="shared" si="6"/>
        <v>0</v>
      </c>
      <c r="H160" s="21">
        <f t="shared" si="5"/>
        <v>0</v>
      </c>
    </row>
    <row r="161" spans="3:8" x14ac:dyDescent="0.25">
      <c r="C161" s="1" t="s">
        <v>273</v>
      </c>
      <c r="E161" s="1" t="s">
        <v>273</v>
      </c>
      <c r="F161" s="1" t="s">
        <v>16</v>
      </c>
      <c r="G161" s="59">
        <f t="shared" si="6"/>
        <v>0.67030369123646516</v>
      </c>
      <c r="H161" s="21">
        <f t="shared" si="5"/>
        <v>8196435569.5</v>
      </c>
    </row>
    <row r="162" spans="3:8" x14ac:dyDescent="0.25">
      <c r="C162" s="1" t="s">
        <v>273</v>
      </c>
      <c r="E162" s="1" t="s">
        <v>275</v>
      </c>
      <c r="F162" s="1" t="s">
        <v>28</v>
      </c>
      <c r="G162" s="59">
        <f t="shared" si="6"/>
        <v>1.0357751200321298E-2</v>
      </c>
      <c r="H162" s="21">
        <f t="shared" si="5"/>
        <v>126653995</v>
      </c>
    </row>
    <row r="163" spans="3:8" x14ac:dyDescent="0.25">
      <c r="C163" s="1" t="s">
        <v>275</v>
      </c>
      <c r="E163" s="1" t="s">
        <v>275</v>
      </c>
      <c r="F163" s="1" t="s">
        <v>20</v>
      </c>
      <c r="G163" s="59">
        <f t="shared" si="6"/>
        <v>4.2669922872437798E-3</v>
      </c>
      <c r="H163" s="21">
        <f t="shared" si="5"/>
        <v>52176540</v>
      </c>
    </row>
    <row r="164" spans="3:8" x14ac:dyDescent="0.25">
      <c r="C164" s="1" t="s">
        <v>276</v>
      </c>
      <c r="E164" s="1" t="s">
        <v>273</v>
      </c>
      <c r="F164" s="1" t="s">
        <v>32</v>
      </c>
      <c r="G164" s="59">
        <f t="shared" si="6"/>
        <v>5.0333832268459847E-2</v>
      </c>
      <c r="H164" s="21">
        <f t="shared" si="5"/>
        <v>615479250</v>
      </c>
    </row>
    <row r="165" spans="3:8" x14ac:dyDescent="0.25">
      <c r="C165" s="1" t="s">
        <v>273</v>
      </c>
      <c r="E165" s="1" t="s">
        <v>275</v>
      </c>
      <c r="F165" s="1" t="s">
        <v>35</v>
      </c>
      <c r="G165" s="59">
        <f t="shared" si="6"/>
        <v>1.2438637106789321E-2</v>
      </c>
      <c r="H165" s="21">
        <f t="shared" si="5"/>
        <v>152098950</v>
      </c>
    </row>
    <row r="166" spans="3:8" x14ac:dyDescent="0.25">
      <c r="C166" s="1" t="s">
        <v>276</v>
      </c>
      <c r="E166" s="1" t="s">
        <v>273</v>
      </c>
      <c r="F166" s="1" t="s">
        <v>285</v>
      </c>
      <c r="G166" s="59">
        <f t="shared" si="6"/>
        <v>0</v>
      </c>
      <c r="H166" s="21">
        <f t="shared" si="5"/>
        <v>0</v>
      </c>
    </row>
    <row r="167" spans="3:8" x14ac:dyDescent="0.25">
      <c r="C167" s="1" t="s">
        <v>273</v>
      </c>
      <c r="G167" s="61">
        <f>SUM(G157:G166)</f>
        <v>0.87514800370527779</v>
      </c>
      <c r="H167" s="62">
        <f>SUM(H157:H166)</f>
        <v>10701260219.700001</v>
      </c>
    </row>
    <row r="168" spans="3:8" x14ac:dyDescent="0.25">
      <c r="H168" s="58">
        <f>+H167-F117</f>
        <v>0</v>
      </c>
    </row>
    <row r="172" spans="3:8" x14ac:dyDescent="0.25">
      <c r="F172" s="64"/>
    </row>
    <row r="173" spans="3:8" x14ac:dyDescent="0.25">
      <c r="F173" s="64"/>
    </row>
    <row r="174" spans="3:8" x14ac:dyDescent="0.25">
      <c r="F174" s="64"/>
    </row>
    <row r="175" spans="3:8" x14ac:dyDescent="0.25">
      <c r="F175" s="64"/>
    </row>
    <row r="176" spans="3:8" x14ac:dyDescent="0.25">
      <c r="F176" s="64"/>
    </row>
    <row r="177" spans="6:6" x14ac:dyDescent="0.25">
      <c r="F177" s="64"/>
    </row>
    <row r="178" spans="6:6" x14ac:dyDescent="0.25">
      <c r="F178" s="64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30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2025-09-01T12:04:24Z</dcterms:created>
  <dcterms:modified xsi:type="dcterms:W3CDTF">2025-09-01T12:04:32Z</dcterms:modified>
</cp:coreProperties>
</file>